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drawings/drawing3.xml" ContentType="application/vnd.openxmlformats-officedocument.drawing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drawings/drawing4.xml" ContentType="application/vnd.openxmlformats-officedocument.drawing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drawings/drawing5.xml" ContentType="application/vnd.openxmlformats-officedocument.drawing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drawings/drawing6.xml" ContentType="application/vnd.openxmlformats-officedocument.drawing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eyb\AppData\Local\Microsoft\Windows\INetCache\Content.Outlook\9LCD75BV\"/>
    </mc:Choice>
  </mc:AlternateContent>
  <xr:revisionPtr revIDLastSave="0" documentId="13_ncr:1_{0DCDCC29-F8FB-48B0-97F8-1A02FDB88345}" xr6:coauthVersionLast="47" xr6:coauthVersionMax="47" xr10:uidLastSave="{00000000-0000-0000-0000-000000000000}"/>
  <bookViews>
    <workbookView xWindow="-120" yWindow="-120" windowWidth="29040" windowHeight="15840" activeTab="4" xr2:uid="{C7135A96-87C2-4663-A1F6-3B5AA1AC3143}"/>
  </bookViews>
  <sheets>
    <sheet name="Door Price-Specs" sheetId="7" r:id="rId1"/>
    <sheet name="SALT" sheetId="1" r:id="rId2"/>
    <sheet name="STYLELITE" sheetId="2" r:id="rId3"/>
    <sheet name="MERINO" sheetId="3" r:id="rId4"/>
    <sheet name="FINSA" sheetId="5" r:id="rId5"/>
    <sheet name="STEVENSWOOD" sheetId="4" r:id="rId6"/>
  </sheets>
  <definedNames>
    <definedName name="_xlnm.Print_Area" localSheetId="0">'Door Price-Specs'!$A:$S</definedName>
    <definedName name="_xlnm.Print_Area" localSheetId="4">FINSA!$A$1:$Z$50</definedName>
    <definedName name="_xlnm.Print_Area" localSheetId="3">MERINO!$A$1:$Z$50</definedName>
    <definedName name="_xlnm.Print_Area" localSheetId="1">SALT!$A$1:$Z$50</definedName>
    <definedName name="_xlnm.Print_Area" localSheetId="5">STEVENSWOOD!$A$1:$Z$50</definedName>
    <definedName name="_xlnm.Print_Area" localSheetId="2">STYLELITE!$A$1:$AC$50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2" i="4" l="1"/>
  <c r="X42" i="4" s="1"/>
  <c r="V42" i="4"/>
  <c r="S42" i="4"/>
  <c r="R42" i="4"/>
  <c r="Q42" i="4"/>
  <c r="P42" i="4"/>
  <c r="O42" i="4"/>
  <c r="N42" i="4"/>
  <c r="K42" i="4"/>
  <c r="L42" i="4" s="1"/>
  <c r="J42" i="4"/>
  <c r="H42" i="4"/>
  <c r="F42" i="4"/>
  <c r="W41" i="4"/>
  <c r="X41" i="4" s="1"/>
  <c r="V41" i="4"/>
  <c r="S41" i="4"/>
  <c r="R41" i="4"/>
  <c r="Q41" i="4"/>
  <c r="P41" i="4"/>
  <c r="O41" i="4"/>
  <c r="N41" i="4"/>
  <c r="K41" i="4"/>
  <c r="J41" i="4"/>
  <c r="H41" i="4"/>
  <c r="F41" i="4"/>
  <c r="W40" i="4"/>
  <c r="X40" i="4" s="1"/>
  <c r="V40" i="4"/>
  <c r="S40" i="4"/>
  <c r="R40" i="4"/>
  <c r="Q40" i="4"/>
  <c r="P40" i="4"/>
  <c r="O40" i="4"/>
  <c r="N40" i="4"/>
  <c r="K40" i="4"/>
  <c r="L40" i="4" s="1"/>
  <c r="J40" i="4"/>
  <c r="H40" i="4"/>
  <c r="F40" i="4"/>
  <c r="W39" i="4"/>
  <c r="X39" i="4" s="1"/>
  <c r="V39" i="4"/>
  <c r="S39" i="4"/>
  <c r="R39" i="4"/>
  <c r="Q39" i="4"/>
  <c r="P39" i="4"/>
  <c r="O39" i="4"/>
  <c r="N39" i="4"/>
  <c r="K39" i="4"/>
  <c r="J39" i="4"/>
  <c r="H39" i="4"/>
  <c r="F39" i="4"/>
  <c r="W38" i="4"/>
  <c r="X38" i="4" s="1"/>
  <c r="V38" i="4"/>
  <c r="S38" i="4"/>
  <c r="R38" i="4"/>
  <c r="Q38" i="4"/>
  <c r="P38" i="4"/>
  <c r="O38" i="4"/>
  <c r="N38" i="4"/>
  <c r="K38" i="4"/>
  <c r="L38" i="4" s="1"/>
  <c r="J38" i="4"/>
  <c r="H38" i="4"/>
  <c r="F38" i="4"/>
  <c r="W37" i="4"/>
  <c r="X37" i="4" s="1"/>
  <c r="V37" i="4"/>
  <c r="S37" i="4"/>
  <c r="R37" i="4"/>
  <c r="Q37" i="4"/>
  <c r="P37" i="4"/>
  <c r="O37" i="4"/>
  <c r="N37" i="4"/>
  <c r="K37" i="4"/>
  <c r="J37" i="4"/>
  <c r="H37" i="4"/>
  <c r="F37" i="4"/>
  <c r="W36" i="4"/>
  <c r="X36" i="4" s="1"/>
  <c r="V36" i="4"/>
  <c r="S36" i="4"/>
  <c r="R36" i="4"/>
  <c r="Q36" i="4"/>
  <c r="P36" i="4"/>
  <c r="O36" i="4"/>
  <c r="N36" i="4"/>
  <c r="K36" i="4"/>
  <c r="L36" i="4" s="1"/>
  <c r="J36" i="4"/>
  <c r="H36" i="4"/>
  <c r="F36" i="4"/>
  <c r="W35" i="4"/>
  <c r="X35" i="4" s="1"/>
  <c r="V35" i="4"/>
  <c r="S35" i="4"/>
  <c r="R35" i="4"/>
  <c r="Q35" i="4"/>
  <c r="P35" i="4"/>
  <c r="O35" i="4"/>
  <c r="N35" i="4"/>
  <c r="K35" i="4"/>
  <c r="J35" i="4"/>
  <c r="H35" i="4"/>
  <c r="F35" i="4"/>
  <c r="W34" i="4"/>
  <c r="X34" i="4" s="1"/>
  <c r="V34" i="4"/>
  <c r="S34" i="4"/>
  <c r="R34" i="4"/>
  <c r="Q34" i="4"/>
  <c r="P34" i="4"/>
  <c r="O34" i="4"/>
  <c r="N34" i="4"/>
  <c r="K34" i="4"/>
  <c r="L34" i="4" s="1"/>
  <c r="J34" i="4"/>
  <c r="H34" i="4"/>
  <c r="F34" i="4"/>
  <c r="W33" i="4"/>
  <c r="X33" i="4" s="1"/>
  <c r="V33" i="4"/>
  <c r="S33" i="4"/>
  <c r="R33" i="4"/>
  <c r="Q33" i="4"/>
  <c r="P33" i="4"/>
  <c r="O33" i="4"/>
  <c r="N33" i="4"/>
  <c r="K33" i="4"/>
  <c r="J33" i="4"/>
  <c r="H33" i="4"/>
  <c r="F33" i="4"/>
  <c r="W32" i="4"/>
  <c r="X32" i="4" s="1"/>
  <c r="V32" i="4"/>
  <c r="S32" i="4"/>
  <c r="R32" i="4"/>
  <c r="Q32" i="4"/>
  <c r="P32" i="4"/>
  <c r="O32" i="4"/>
  <c r="N32" i="4"/>
  <c r="K32" i="4"/>
  <c r="L32" i="4" s="1"/>
  <c r="J32" i="4"/>
  <c r="H32" i="4"/>
  <c r="F32" i="4"/>
  <c r="W31" i="4"/>
  <c r="X31" i="4" s="1"/>
  <c r="V31" i="4"/>
  <c r="S31" i="4"/>
  <c r="R31" i="4"/>
  <c r="Q31" i="4"/>
  <c r="P31" i="4"/>
  <c r="O31" i="4"/>
  <c r="N31" i="4"/>
  <c r="K31" i="4"/>
  <c r="J31" i="4"/>
  <c r="H31" i="4"/>
  <c r="F31" i="4"/>
  <c r="W30" i="4"/>
  <c r="X30" i="4" s="1"/>
  <c r="V30" i="4"/>
  <c r="S30" i="4"/>
  <c r="R30" i="4"/>
  <c r="Q30" i="4"/>
  <c r="P30" i="4"/>
  <c r="O30" i="4"/>
  <c r="N30" i="4"/>
  <c r="K30" i="4"/>
  <c r="L30" i="4" s="1"/>
  <c r="J30" i="4"/>
  <c r="H30" i="4"/>
  <c r="F30" i="4"/>
  <c r="W29" i="4"/>
  <c r="X29" i="4" s="1"/>
  <c r="V29" i="4"/>
  <c r="S29" i="4"/>
  <c r="R29" i="4"/>
  <c r="Q29" i="4"/>
  <c r="P29" i="4"/>
  <c r="O29" i="4"/>
  <c r="N29" i="4"/>
  <c r="K29" i="4"/>
  <c r="J29" i="4"/>
  <c r="H29" i="4"/>
  <c r="F29" i="4"/>
  <c r="W28" i="4"/>
  <c r="X28" i="4" s="1"/>
  <c r="V28" i="4"/>
  <c r="S28" i="4"/>
  <c r="R28" i="4"/>
  <c r="Q28" i="4"/>
  <c r="P28" i="4"/>
  <c r="O28" i="4"/>
  <c r="N28" i="4"/>
  <c r="K28" i="4"/>
  <c r="L28" i="4" s="1"/>
  <c r="J28" i="4"/>
  <c r="H28" i="4"/>
  <c r="F28" i="4"/>
  <c r="W27" i="4"/>
  <c r="X27" i="4" s="1"/>
  <c r="V27" i="4"/>
  <c r="S27" i="4"/>
  <c r="R27" i="4"/>
  <c r="Q27" i="4"/>
  <c r="P27" i="4"/>
  <c r="O27" i="4"/>
  <c r="N27" i="4"/>
  <c r="K27" i="4"/>
  <c r="J27" i="4"/>
  <c r="H27" i="4"/>
  <c r="F27" i="4"/>
  <c r="W26" i="4"/>
  <c r="X26" i="4" s="1"/>
  <c r="V26" i="4"/>
  <c r="S26" i="4"/>
  <c r="R26" i="4"/>
  <c r="Q26" i="4"/>
  <c r="P26" i="4"/>
  <c r="O26" i="4"/>
  <c r="N26" i="4"/>
  <c r="K26" i="4"/>
  <c r="J26" i="4"/>
  <c r="H26" i="4"/>
  <c r="F26" i="4"/>
  <c r="W25" i="4"/>
  <c r="X25" i="4" s="1"/>
  <c r="V25" i="4"/>
  <c r="S25" i="4"/>
  <c r="R25" i="4"/>
  <c r="Q25" i="4"/>
  <c r="P25" i="4"/>
  <c r="O25" i="4"/>
  <c r="N25" i="4"/>
  <c r="K25" i="4"/>
  <c r="J25" i="4"/>
  <c r="H25" i="4"/>
  <c r="F25" i="4"/>
  <c r="W24" i="4"/>
  <c r="X24" i="4" s="1"/>
  <c r="V24" i="4"/>
  <c r="S24" i="4"/>
  <c r="R24" i="4"/>
  <c r="Q24" i="4"/>
  <c r="P24" i="4"/>
  <c r="O24" i="4"/>
  <c r="N24" i="4"/>
  <c r="K24" i="4"/>
  <c r="J24" i="4"/>
  <c r="H24" i="4"/>
  <c r="F24" i="4"/>
  <c r="W23" i="4"/>
  <c r="X23" i="4" s="1"/>
  <c r="V23" i="4"/>
  <c r="S23" i="4"/>
  <c r="R23" i="4"/>
  <c r="Q23" i="4"/>
  <c r="P23" i="4"/>
  <c r="O23" i="4"/>
  <c r="N23" i="4"/>
  <c r="K23" i="4"/>
  <c r="J23" i="4"/>
  <c r="H23" i="4"/>
  <c r="F23" i="4"/>
  <c r="W22" i="4"/>
  <c r="X22" i="4" s="1"/>
  <c r="V22" i="4"/>
  <c r="S22" i="4"/>
  <c r="R22" i="4"/>
  <c r="Q22" i="4"/>
  <c r="P22" i="4"/>
  <c r="O22" i="4"/>
  <c r="N22" i="4"/>
  <c r="K22" i="4"/>
  <c r="J22" i="4"/>
  <c r="H22" i="4"/>
  <c r="F22" i="4"/>
  <c r="W21" i="4"/>
  <c r="X21" i="4" s="1"/>
  <c r="V21" i="4"/>
  <c r="S21" i="4"/>
  <c r="R21" i="4"/>
  <c r="Q21" i="4"/>
  <c r="P21" i="4"/>
  <c r="O21" i="4"/>
  <c r="N21" i="4"/>
  <c r="K21" i="4"/>
  <c r="J21" i="4"/>
  <c r="H21" i="4"/>
  <c r="F21" i="4"/>
  <c r="W20" i="4"/>
  <c r="X20" i="4" s="1"/>
  <c r="V20" i="4"/>
  <c r="S20" i="4"/>
  <c r="R20" i="4"/>
  <c r="Q20" i="4"/>
  <c r="P20" i="4"/>
  <c r="O20" i="4"/>
  <c r="N20" i="4"/>
  <c r="K20" i="4"/>
  <c r="J20" i="4"/>
  <c r="H20" i="4"/>
  <c r="F20" i="4"/>
  <c r="W19" i="4"/>
  <c r="X19" i="4" s="1"/>
  <c r="V19" i="4"/>
  <c r="S19" i="4"/>
  <c r="R19" i="4"/>
  <c r="Q19" i="4"/>
  <c r="P19" i="4"/>
  <c r="O19" i="4"/>
  <c r="N19" i="4"/>
  <c r="K19" i="4"/>
  <c r="J19" i="4"/>
  <c r="H19" i="4"/>
  <c r="F19" i="4"/>
  <c r="W18" i="4"/>
  <c r="X18" i="4" s="1"/>
  <c r="V18" i="4"/>
  <c r="S18" i="4"/>
  <c r="R18" i="4"/>
  <c r="Q18" i="4"/>
  <c r="P18" i="4"/>
  <c r="O18" i="4"/>
  <c r="N18" i="4"/>
  <c r="K18" i="4"/>
  <c r="J18" i="4"/>
  <c r="H18" i="4"/>
  <c r="F18" i="4"/>
  <c r="W17" i="4"/>
  <c r="X17" i="4" s="1"/>
  <c r="V17" i="4"/>
  <c r="S17" i="4"/>
  <c r="R17" i="4"/>
  <c r="Q17" i="4"/>
  <c r="P17" i="4"/>
  <c r="O17" i="4"/>
  <c r="N17" i="4"/>
  <c r="K17" i="4"/>
  <c r="J17" i="4"/>
  <c r="H17" i="4"/>
  <c r="F17" i="4"/>
  <c r="W16" i="4"/>
  <c r="X16" i="4" s="1"/>
  <c r="V16" i="4"/>
  <c r="S16" i="4"/>
  <c r="R16" i="4"/>
  <c r="Q16" i="4"/>
  <c r="P16" i="4"/>
  <c r="O16" i="4"/>
  <c r="N16" i="4"/>
  <c r="K16" i="4"/>
  <c r="J16" i="4"/>
  <c r="H16" i="4"/>
  <c r="F16" i="4"/>
  <c r="W15" i="4"/>
  <c r="X15" i="4" s="1"/>
  <c r="V15" i="4"/>
  <c r="S15" i="4"/>
  <c r="R15" i="4"/>
  <c r="Q15" i="4"/>
  <c r="P15" i="4"/>
  <c r="O15" i="4"/>
  <c r="N15" i="4"/>
  <c r="K15" i="4"/>
  <c r="J15" i="4"/>
  <c r="H15" i="4"/>
  <c r="F15" i="4"/>
  <c r="W14" i="4"/>
  <c r="X14" i="4" s="1"/>
  <c r="V14" i="4"/>
  <c r="S14" i="4"/>
  <c r="R14" i="4"/>
  <c r="Q14" i="4"/>
  <c r="P14" i="4"/>
  <c r="O14" i="4"/>
  <c r="N14" i="4"/>
  <c r="K14" i="4"/>
  <c r="J14" i="4"/>
  <c r="H14" i="4"/>
  <c r="F14" i="4"/>
  <c r="W13" i="4"/>
  <c r="X13" i="4" s="1"/>
  <c r="V13" i="4"/>
  <c r="S13" i="4"/>
  <c r="R13" i="4"/>
  <c r="Q13" i="4"/>
  <c r="P13" i="4"/>
  <c r="O13" i="4"/>
  <c r="N13" i="4"/>
  <c r="K13" i="4"/>
  <c r="J13" i="4"/>
  <c r="H13" i="4"/>
  <c r="F13" i="4"/>
  <c r="J24" i="5"/>
  <c r="F13" i="5"/>
  <c r="H13" i="5"/>
  <c r="J13" i="5"/>
  <c r="K13" i="5"/>
  <c r="N13" i="5"/>
  <c r="O13" i="5"/>
  <c r="P13" i="5"/>
  <c r="Q13" i="5"/>
  <c r="R13" i="5"/>
  <c r="S13" i="5"/>
  <c r="V13" i="5"/>
  <c r="W13" i="5"/>
  <c r="X13" i="5" s="1"/>
  <c r="F14" i="5"/>
  <c r="H14" i="5"/>
  <c r="J14" i="5"/>
  <c r="K14" i="5"/>
  <c r="N14" i="5"/>
  <c r="O14" i="5"/>
  <c r="P14" i="5"/>
  <c r="Q14" i="5"/>
  <c r="R14" i="5"/>
  <c r="S14" i="5"/>
  <c r="V14" i="5"/>
  <c r="W14" i="5"/>
  <c r="X14" i="5" s="1"/>
  <c r="F15" i="5"/>
  <c r="H15" i="5"/>
  <c r="J15" i="5"/>
  <c r="K15" i="5"/>
  <c r="N15" i="5"/>
  <c r="O15" i="5"/>
  <c r="P15" i="5"/>
  <c r="Q15" i="5"/>
  <c r="R15" i="5"/>
  <c r="S15" i="5"/>
  <c r="V15" i="5"/>
  <c r="W15" i="5"/>
  <c r="X15" i="5" s="1"/>
  <c r="F16" i="5"/>
  <c r="H16" i="5"/>
  <c r="J16" i="5"/>
  <c r="K16" i="5"/>
  <c r="N16" i="5"/>
  <c r="O16" i="5"/>
  <c r="P16" i="5"/>
  <c r="Q16" i="5"/>
  <c r="R16" i="5"/>
  <c r="S16" i="5"/>
  <c r="V16" i="5"/>
  <c r="W16" i="5"/>
  <c r="X16" i="5" s="1"/>
  <c r="F17" i="5"/>
  <c r="H17" i="5"/>
  <c r="J17" i="5"/>
  <c r="K17" i="5"/>
  <c r="N17" i="5"/>
  <c r="O17" i="5"/>
  <c r="P17" i="5"/>
  <c r="Q17" i="5"/>
  <c r="R17" i="5"/>
  <c r="S17" i="5"/>
  <c r="V17" i="5"/>
  <c r="W17" i="5"/>
  <c r="X17" i="5" s="1"/>
  <c r="F18" i="5"/>
  <c r="H18" i="5"/>
  <c r="J18" i="5"/>
  <c r="K18" i="5"/>
  <c r="N18" i="5"/>
  <c r="O18" i="5"/>
  <c r="P18" i="5"/>
  <c r="Q18" i="5"/>
  <c r="R18" i="5"/>
  <c r="S18" i="5"/>
  <c r="V18" i="5"/>
  <c r="W18" i="5"/>
  <c r="X18" i="5"/>
  <c r="Y18" i="5"/>
  <c r="Z18" i="5"/>
  <c r="F19" i="5"/>
  <c r="H19" i="5"/>
  <c r="J19" i="5"/>
  <c r="K19" i="5"/>
  <c r="N19" i="5"/>
  <c r="O19" i="5"/>
  <c r="P19" i="5"/>
  <c r="Q19" i="5"/>
  <c r="R19" i="5"/>
  <c r="S19" i="5"/>
  <c r="V19" i="5"/>
  <c r="W19" i="5"/>
  <c r="X19" i="5"/>
  <c r="Y19" i="5"/>
  <c r="Z19" i="5"/>
  <c r="F20" i="5"/>
  <c r="H20" i="5"/>
  <c r="J20" i="5"/>
  <c r="K20" i="5"/>
  <c r="N20" i="5"/>
  <c r="O20" i="5"/>
  <c r="P20" i="5"/>
  <c r="Q20" i="5"/>
  <c r="R20" i="5"/>
  <c r="S20" i="5"/>
  <c r="V20" i="5"/>
  <c r="W20" i="5"/>
  <c r="X20" i="5"/>
  <c r="Y20" i="5" s="1"/>
  <c r="F21" i="5"/>
  <c r="H21" i="5"/>
  <c r="J21" i="5"/>
  <c r="K21" i="5"/>
  <c r="N21" i="5"/>
  <c r="O21" i="5"/>
  <c r="P21" i="5"/>
  <c r="Q21" i="5"/>
  <c r="R21" i="5"/>
  <c r="S21" i="5"/>
  <c r="V21" i="5"/>
  <c r="W21" i="5"/>
  <c r="X21" i="5"/>
  <c r="Z21" i="5" s="1"/>
  <c r="Y21" i="5"/>
  <c r="F22" i="5"/>
  <c r="H22" i="5"/>
  <c r="J22" i="5"/>
  <c r="K22" i="5"/>
  <c r="N22" i="5"/>
  <c r="O22" i="5"/>
  <c r="P22" i="5"/>
  <c r="Q22" i="5"/>
  <c r="R22" i="5"/>
  <c r="S22" i="5"/>
  <c r="V22" i="5"/>
  <c r="W22" i="5"/>
  <c r="X22" i="5"/>
  <c r="Y22" i="5"/>
  <c r="Z22" i="5"/>
  <c r="F23" i="5"/>
  <c r="H23" i="5"/>
  <c r="J23" i="5"/>
  <c r="K23" i="5"/>
  <c r="N23" i="5"/>
  <c r="O23" i="5"/>
  <c r="P23" i="5"/>
  <c r="Q23" i="5"/>
  <c r="R23" i="5"/>
  <c r="S23" i="5"/>
  <c r="V23" i="5"/>
  <c r="W23" i="5"/>
  <c r="X23" i="5" s="1"/>
  <c r="F24" i="5"/>
  <c r="H24" i="5"/>
  <c r="K24" i="5"/>
  <c r="N24" i="5"/>
  <c r="O24" i="5"/>
  <c r="P24" i="5"/>
  <c r="Q24" i="5"/>
  <c r="R24" i="5"/>
  <c r="S24" i="5"/>
  <c r="V24" i="5"/>
  <c r="W24" i="5"/>
  <c r="X24" i="5" s="1"/>
  <c r="F25" i="5"/>
  <c r="H25" i="5"/>
  <c r="J25" i="5"/>
  <c r="K25" i="5"/>
  <c r="N25" i="5"/>
  <c r="O25" i="5"/>
  <c r="P25" i="5"/>
  <c r="Q25" i="5"/>
  <c r="R25" i="5"/>
  <c r="S25" i="5"/>
  <c r="V25" i="5"/>
  <c r="W25" i="5"/>
  <c r="X25" i="5"/>
  <c r="Z25" i="5" s="1"/>
  <c r="Y25" i="5"/>
  <c r="F26" i="5"/>
  <c r="H26" i="5"/>
  <c r="J26" i="5"/>
  <c r="K26" i="5"/>
  <c r="N26" i="5"/>
  <c r="O26" i="5"/>
  <c r="P26" i="5"/>
  <c r="Q26" i="5"/>
  <c r="R26" i="5"/>
  <c r="S26" i="5"/>
  <c r="V26" i="5"/>
  <c r="W26" i="5"/>
  <c r="X26" i="5"/>
  <c r="Y26" i="5"/>
  <c r="Z26" i="5"/>
  <c r="F27" i="5"/>
  <c r="H27" i="5"/>
  <c r="J27" i="5"/>
  <c r="K27" i="5"/>
  <c r="N27" i="5"/>
  <c r="O27" i="5"/>
  <c r="P27" i="5"/>
  <c r="Q27" i="5"/>
  <c r="R27" i="5"/>
  <c r="S27" i="5"/>
  <c r="V27" i="5"/>
  <c r="W27" i="5"/>
  <c r="X27" i="5"/>
  <c r="Y27" i="5"/>
  <c r="Z27" i="5"/>
  <c r="F28" i="5"/>
  <c r="H28" i="5"/>
  <c r="J28" i="5"/>
  <c r="K28" i="5"/>
  <c r="N28" i="5"/>
  <c r="O28" i="5"/>
  <c r="P28" i="5"/>
  <c r="Q28" i="5"/>
  <c r="R28" i="5"/>
  <c r="S28" i="5"/>
  <c r="V28" i="5"/>
  <c r="W28" i="5"/>
  <c r="X28" i="5"/>
  <c r="Y28" i="5" s="1"/>
  <c r="Z28" i="5"/>
  <c r="F29" i="5"/>
  <c r="H29" i="5"/>
  <c r="J29" i="5"/>
  <c r="K29" i="5"/>
  <c r="N29" i="5"/>
  <c r="O29" i="5"/>
  <c r="P29" i="5"/>
  <c r="Q29" i="5"/>
  <c r="R29" i="5"/>
  <c r="S29" i="5"/>
  <c r="V29" i="5"/>
  <c r="W29" i="5"/>
  <c r="X29" i="5"/>
  <c r="Y29" i="5"/>
  <c r="Z29" i="5"/>
  <c r="F30" i="5"/>
  <c r="H30" i="5"/>
  <c r="J30" i="5"/>
  <c r="K30" i="5"/>
  <c r="N30" i="5"/>
  <c r="O30" i="5"/>
  <c r="P30" i="5"/>
  <c r="Q30" i="5"/>
  <c r="R30" i="5"/>
  <c r="S30" i="5"/>
  <c r="V30" i="5"/>
  <c r="W30" i="5"/>
  <c r="X30" i="5" s="1"/>
  <c r="F31" i="5"/>
  <c r="H31" i="5"/>
  <c r="J31" i="5"/>
  <c r="K31" i="5"/>
  <c r="N31" i="5"/>
  <c r="O31" i="5"/>
  <c r="P31" i="5"/>
  <c r="Q31" i="5"/>
  <c r="R31" i="5"/>
  <c r="S31" i="5"/>
  <c r="V31" i="5"/>
  <c r="W31" i="5"/>
  <c r="X31" i="5" s="1"/>
  <c r="F32" i="5"/>
  <c r="H32" i="5"/>
  <c r="J32" i="5"/>
  <c r="K32" i="5"/>
  <c r="N32" i="5"/>
  <c r="O32" i="5"/>
  <c r="P32" i="5"/>
  <c r="Q32" i="5"/>
  <c r="R32" i="5"/>
  <c r="S32" i="5"/>
  <c r="V32" i="5"/>
  <c r="W32" i="5"/>
  <c r="X32" i="5"/>
  <c r="Y32" i="5" s="1"/>
  <c r="F33" i="5"/>
  <c r="H33" i="5"/>
  <c r="J33" i="5"/>
  <c r="K33" i="5"/>
  <c r="N33" i="5"/>
  <c r="O33" i="5"/>
  <c r="P33" i="5"/>
  <c r="Q33" i="5"/>
  <c r="R33" i="5"/>
  <c r="S33" i="5"/>
  <c r="V33" i="5"/>
  <c r="W33" i="5"/>
  <c r="X33" i="5"/>
  <c r="Z33" i="5" s="1"/>
  <c r="Y33" i="5"/>
  <c r="F34" i="5"/>
  <c r="H34" i="5"/>
  <c r="J34" i="5"/>
  <c r="K34" i="5"/>
  <c r="N34" i="5"/>
  <c r="O34" i="5"/>
  <c r="P34" i="5"/>
  <c r="Q34" i="5"/>
  <c r="R34" i="5"/>
  <c r="S34" i="5"/>
  <c r="V34" i="5"/>
  <c r="W34" i="5"/>
  <c r="X34" i="5"/>
  <c r="Y34" i="5"/>
  <c r="Z34" i="5"/>
  <c r="F35" i="5"/>
  <c r="H35" i="5"/>
  <c r="J35" i="5"/>
  <c r="K35" i="5"/>
  <c r="N35" i="5"/>
  <c r="O35" i="5"/>
  <c r="P35" i="5"/>
  <c r="Q35" i="5"/>
  <c r="R35" i="5"/>
  <c r="S35" i="5"/>
  <c r="V35" i="5"/>
  <c r="W35" i="5"/>
  <c r="X35" i="5"/>
  <c r="Y35" i="5"/>
  <c r="Z35" i="5"/>
  <c r="F36" i="5"/>
  <c r="H36" i="5"/>
  <c r="J36" i="5"/>
  <c r="K36" i="5"/>
  <c r="N36" i="5"/>
  <c r="O36" i="5"/>
  <c r="P36" i="5"/>
  <c r="Q36" i="5"/>
  <c r="R36" i="5"/>
  <c r="S36" i="5"/>
  <c r="V36" i="5"/>
  <c r="W36" i="5"/>
  <c r="X36" i="5"/>
  <c r="Y36" i="5"/>
  <c r="Z36" i="5"/>
  <c r="F37" i="5"/>
  <c r="H37" i="5"/>
  <c r="J37" i="5"/>
  <c r="K37" i="5"/>
  <c r="N37" i="5"/>
  <c r="O37" i="5"/>
  <c r="P37" i="5"/>
  <c r="Q37" i="5"/>
  <c r="R37" i="5"/>
  <c r="S37" i="5"/>
  <c r="V37" i="5"/>
  <c r="W37" i="5"/>
  <c r="X37" i="5"/>
  <c r="Y37" i="5"/>
  <c r="Z37" i="5"/>
  <c r="F38" i="5"/>
  <c r="H38" i="5"/>
  <c r="J38" i="5"/>
  <c r="K38" i="5"/>
  <c r="N38" i="5"/>
  <c r="O38" i="5"/>
  <c r="P38" i="5"/>
  <c r="Q38" i="5"/>
  <c r="R38" i="5"/>
  <c r="S38" i="5"/>
  <c r="V38" i="5"/>
  <c r="W38" i="5"/>
  <c r="X38" i="5"/>
  <c r="Y38" i="5"/>
  <c r="Z38" i="5"/>
  <c r="F39" i="5"/>
  <c r="H39" i="5"/>
  <c r="J39" i="5"/>
  <c r="K39" i="5"/>
  <c r="N39" i="5"/>
  <c r="O39" i="5"/>
  <c r="P39" i="5"/>
  <c r="Q39" i="5"/>
  <c r="R39" i="5"/>
  <c r="S39" i="5"/>
  <c r="V39" i="5"/>
  <c r="W39" i="5"/>
  <c r="X39" i="5"/>
  <c r="Y39" i="5"/>
  <c r="Z39" i="5"/>
  <c r="F40" i="5"/>
  <c r="H40" i="5"/>
  <c r="J40" i="5"/>
  <c r="K40" i="5"/>
  <c r="N40" i="5"/>
  <c r="O40" i="5"/>
  <c r="P40" i="5"/>
  <c r="Q40" i="5"/>
  <c r="R40" i="5"/>
  <c r="S40" i="5"/>
  <c r="V40" i="5"/>
  <c r="W40" i="5"/>
  <c r="X40" i="5"/>
  <c r="Y40" i="5"/>
  <c r="Z40" i="5"/>
  <c r="F41" i="5"/>
  <c r="H41" i="5"/>
  <c r="J41" i="5"/>
  <c r="L41" i="5" s="1"/>
  <c r="K41" i="5"/>
  <c r="N41" i="5"/>
  <c r="O41" i="5"/>
  <c r="P41" i="5"/>
  <c r="Q41" i="5"/>
  <c r="R41" i="5"/>
  <c r="S41" i="5"/>
  <c r="V41" i="5"/>
  <c r="W41" i="5"/>
  <c r="X41" i="5"/>
  <c r="Y41" i="5"/>
  <c r="Z41" i="5"/>
  <c r="F42" i="5"/>
  <c r="H42" i="5"/>
  <c r="J42" i="5"/>
  <c r="K42" i="5"/>
  <c r="N42" i="5"/>
  <c r="O42" i="5"/>
  <c r="P42" i="5"/>
  <c r="Q42" i="5"/>
  <c r="R42" i="5"/>
  <c r="S42" i="5"/>
  <c r="V42" i="5"/>
  <c r="W42" i="5"/>
  <c r="X42" i="5"/>
  <c r="Y42" i="5"/>
  <c r="Z42" i="5"/>
  <c r="Y31" i="5" l="1"/>
  <c r="Z31" i="5"/>
  <c r="Y30" i="5"/>
  <c r="Z30" i="5"/>
  <c r="Y23" i="5"/>
  <c r="Z23" i="5"/>
  <c r="Z32" i="5"/>
  <c r="Z20" i="5"/>
  <c r="L14" i="4"/>
  <c r="L16" i="4"/>
  <c r="L20" i="4"/>
  <c r="L22" i="4"/>
  <c r="L26" i="4"/>
  <c r="L24" i="4"/>
  <c r="L18" i="4"/>
  <c r="L13" i="4"/>
  <c r="L29" i="4"/>
  <c r="L31" i="4"/>
  <c r="L35" i="4"/>
  <c r="L37" i="4"/>
  <c r="L41" i="4"/>
  <c r="L15" i="4"/>
  <c r="L17" i="4"/>
  <c r="L19" i="4"/>
  <c r="L21" i="4"/>
  <c r="L23" i="4"/>
  <c r="L25" i="4"/>
  <c r="L27" i="4"/>
  <c r="L33" i="4"/>
  <c r="L39" i="4"/>
  <c r="L33" i="5"/>
  <c r="L25" i="5"/>
  <c r="Y15" i="4"/>
  <c r="Z15" i="4" s="1"/>
  <c r="Z23" i="4"/>
  <c r="Y23" i="4"/>
  <c r="Z31" i="4"/>
  <c r="Y31" i="4"/>
  <c r="Z39" i="4"/>
  <c r="Y39" i="4"/>
  <c r="Y20" i="4"/>
  <c r="Z20" i="4"/>
  <c r="Z28" i="4"/>
  <c r="Y28" i="4"/>
  <c r="Z36" i="4"/>
  <c r="Y36" i="4"/>
  <c r="Z33" i="4"/>
  <c r="Y33" i="4"/>
  <c r="Y14" i="4"/>
  <c r="Z14" i="4"/>
  <c r="Y22" i="4"/>
  <c r="Z22" i="4"/>
  <c r="Z30" i="4"/>
  <c r="Y30" i="4"/>
  <c r="Z38" i="4"/>
  <c r="Y38" i="4"/>
  <c r="Z41" i="4"/>
  <c r="Y41" i="4"/>
  <c r="Y19" i="4"/>
  <c r="Z19" i="4"/>
  <c r="Z27" i="4"/>
  <c r="Y27" i="4"/>
  <c r="Z35" i="4"/>
  <c r="Y35" i="4"/>
  <c r="Y17" i="4"/>
  <c r="Z17" i="4"/>
  <c r="Y16" i="4"/>
  <c r="Z16" i="4"/>
  <c r="Y24" i="4"/>
  <c r="Z24" i="4" s="1"/>
  <c r="Z32" i="4"/>
  <c r="Y32" i="4"/>
  <c r="Z40" i="4"/>
  <c r="Y40" i="4"/>
  <c r="Z25" i="4"/>
  <c r="Y25" i="4"/>
  <c r="Y13" i="4"/>
  <c r="Z13" i="4" s="1"/>
  <c r="X43" i="4"/>
  <c r="Z44" i="4" s="1"/>
  <c r="Y21" i="4"/>
  <c r="Z21" i="4" s="1"/>
  <c r="Z29" i="4"/>
  <c r="Y29" i="4"/>
  <c r="Z37" i="4"/>
  <c r="Y37" i="4"/>
  <c r="Y18" i="4"/>
  <c r="Z18" i="4" s="1"/>
  <c r="Y26" i="4"/>
  <c r="Z26" i="4" s="1"/>
  <c r="Z34" i="4"/>
  <c r="Y34" i="4"/>
  <c r="Z42" i="4"/>
  <c r="Y42" i="4"/>
  <c r="Y24" i="5"/>
  <c r="Z24" i="5" s="1"/>
  <c r="L23" i="5"/>
  <c r="L22" i="5"/>
  <c r="L42" i="5"/>
  <c r="L27" i="5"/>
  <c r="L19" i="5"/>
  <c r="L36" i="5"/>
  <c r="L28" i="5"/>
  <c r="L20" i="5"/>
  <c r="L37" i="5"/>
  <c r="L29" i="5"/>
  <c r="L21" i="5"/>
  <c r="L26" i="5"/>
  <c r="L16" i="5"/>
  <c r="L38" i="5"/>
  <c r="L30" i="5"/>
  <c r="L17" i="5"/>
  <c r="L15" i="5"/>
  <c r="L13" i="5"/>
  <c r="L34" i="5"/>
  <c r="L18" i="5"/>
  <c r="L14" i="5"/>
  <c r="L39" i="5"/>
  <c r="L31" i="5"/>
  <c r="L35" i="5"/>
  <c r="L40" i="5"/>
  <c r="L32" i="5"/>
  <c r="L24" i="5"/>
  <c r="Y14" i="5"/>
  <c r="Z14" i="5"/>
  <c r="Z17" i="5"/>
  <c r="Y17" i="5"/>
  <c r="Z15" i="5"/>
  <c r="Y15" i="5"/>
  <c r="X43" i="5"/>
  <c r="Z44" i="5" s="1"/>
  <c r="Y13" i="5"/>
  <c r="Z13" i="5" s="1"/>
  <c r="Y16" i="5"/>
  <c r="Z16" i="5"/>
  <c r="W42" i="3"/>
  <c r="X42" i="3" s="1"/>
  <c r="V42" i="3"/>
  <c r="S42" i="3"/>
  <c r="R42" i="3"/>
  <c r="Q42" i="3"/>
  <c r="P42" i="3"/>
  <c r="O42" i="3"/>
  <c r="N42" i="3"/>
  <c r="K42" i="3"/>
  <c r="J42" i="3"/>
  <c r="H42" i="3"/>
  <c r="F42" i="3"/>
  <c r="W41" i="3"/>
  <c r="X41" i="3" s="1"/>
  <c r="V41" i="3"/>
  <c r="S41" i="3"/>
  <c r="R41" i="3"/>
  <c r="Q41" i="3"/>
  <c r="P41" i="3"/>
  <c r="O41" i="3"/>
  <c r="N41" i="3"/>
  <c r="K41" i="3"/>
  <c r="J41" i="3"/>
  <c r="H41" i="3"/>
  <c r="F41" i="3"/>
  <c r="W40" i="3"/>
  <c r="X40" i="3" s="1"/>
  <c r="Z40" i="3" s="1"/>
  <c r="V40" i="3"/>
  <c r="S40" i="3"/>
  <c r="R40" i="3"/>
  <c r="Q40" i="3"/>
  <c r="P40" i="3"/>
  <c r="O40" i="3"/>
  <c r="N40" i="3"/>
  <c r="K40" i="3"/>
  <c r="J40" i="3"/>
  <c r="H40" i="3"/>
  <c r="F40" i="3"/>
  <c r="W39" i="3"/>
  <c r="X39" i="3" s="1"/>
  <c r="V39" i="3"/>
  <c r="S39" i="3"/>
  <c r="R39" i="3"/>
  <c r="Q39" i="3"/>
  <c r="P39" i="3"/>
  <c r="O39" i="3"/>
  <c r="N39" i="3"/>
  <c r="K39" i="3"/>
  <c r="J39" i="3"/>
  <c r="H39" i="3"/>
  <c r="F39" i="3"/>
  <c r="W38" i="3"/>
  <c r="X38" i="3" s="1"/>
  <c r="V38" i="3"/>
  <c r="S38" i="3"/>
  <c r="R38" i="3"/>
  <c r="Q38" i="3"/>
  <c r="P38" i="3"/>
  <c r="O38" i="3"/>
  <c r="N38" i="3"/>
  <c r="K38" i="3"/>
  <c r="J38" i="3"/>
  <c r="H38" i="3"/>
  <c r="F38" i="3"/>
  <c r="W37" i="3"/>
  <c r="X37" i="3" s="1"/>
  <c r="Z37" i="3" s="1"/>
  <c r="V37" i="3"/>
  <c r="S37" i="3"/>
  <c r="R37" i="3"/>
  <c r="Q37" i="3"/>
  <c r="P37" i="3"/>
  <c r="O37" i="3"/>
  <c r="N37" i="3"/>
  <c r="K37" i="3"/>
  <c r="J37" i="3"/>
  <c r="H37" i="3"/>
  <c r="F37" i="3"/>
  <c r="W36" i="3"/>
  <c r="X36" i="3" s="1"/>
  <c r="V36" i="3"/>
  <c r="S36" i="3"/>
  <c r="R36" i="3"/>
  <c r="Q36" i="3"/>
  <c r="P36" i="3"/>
  <c r="O36" i="3"/>
  <c r="N36" i="3"/>
  <c r="K36" i="3"/>
  <c r="J36" i="3"/>
  <c r="H36" i="3"/>
  <c r="F36" i="3"/>
  <c r="W35" i="3"/>
  <c r="X35" i="3" s="1"/>
  <c r="V35" i="3"/>
  <c r="S35" i="3"/>
  <c r="R35" i="3"/>
  <c r="Q35" i="3"/>
  <c r="P35" i="3"/>
  <c r="O35" i="3"/>
  <c r="N35" i="3"/>
  <c r="K35" i="3"/>
  <c r="J35" i="3"/>
  <c r="H35" i="3"/>
  <c r="F35" i="3"/>
  <c r="W34" i="3"/>
  <c r="X34" i="3" s="1"/>
  <c r="V34" i="3"/>
  <c r="S34" i="3"/>
  <c r="R34" i="3"/>
  <c r="Q34" i="3"/>
  <c r="P34" i="3"/>
  <c r="O34" i="3"/>
  <c r="N34" i="3"/>
  <c r="K34" i="3"/>
  <c r="J34" i="3"/>
  <c r="H34" i="3"/>
  <c r="F34" i="3"/>
  <c r="W33" i="3"/>
  <c r="X33" i="3" s="1"/>
  <c r="V33" i="3"/>
  <c r="S33" i="3"/>
  <c r="R33" i="3"/>
  <c r="Q33" i="3"/>
  <c r="P33" i="3"/>
  <c r="O33" i="3"/>
  <c r="N33" i="3"/>
  <c r="K33" i="3"/>
  <c r="J33" i="3"/>
  <c r="H33" i="3"/>
  <c r="F33" i="3"/>
  <c r="W32" i="3"/>
  <c r="X32" i="3" s="1"/>
  <c r="V32" i="3"/>
  <c r="S32" i="3"/>
  <c r="R32" i="3"/>
  <c r="Q32" i="3"/>
  <c r="P32" i="3"/>
  <c r="O32" i="3"/>
  <c r="N32" i="3"/>
  <c r="K32" i="3"/>
  <c r="J32" i="3"/>
  <c r="H32" i="3"/>
  <c r="F32" i="3"/>
  <c r="W31" i="3"/>
  <c r="X31" i="3" s="1"/>
  <c r="Y31" i="3" s="1"/>
  <c r="V31" i="3"/>
  <c r="S31" i="3"/>
  <c r="R31" i="3"/>
  <c r="Q31" i="3"/>
  <c r="P31" i="3"/>
  <c r="O31" i="3"/>
  <c r="N31" i="3"/>
  <c r="K31" i="3"/>
  <c r="J31" i="3"/>
  <c r="H31" i="3"/>
  <c r="F31" i="3"/>
  <c r="W30" i="3"/>
  <c r="X30" i="3" s="1"/>
  <c r="V30" i="3"/>
  <c r="S30" i="3"/>
  <c r="R30" i="3"/>
  <c r="Q30" i="3"/>
  <c r="P30" i="3"/>
  <c r="O30" i="3"/>
  <c r="N30" i="3"/>
  <c r="K30" i="3"/>
  <c r="J30" i="3"/>
  <c r="H30" i="3"/>
  <c r="F30" i="3"/>
  <c r="W29" i="3"/>
  <c r="X29" i="3" s="1"/>
  <c r="V29" i="3"/>
  <c r="S29" i="3"/>
  <c r="R29" i="3"/>
  <c r="Q29" i="3"/>
  <c r="P29" i="3"/>
  <c r="O29" i="3"/>
  <c r="N29" i="3"/>
  <c r="K29" i="3"/>
  <c r="J29" i="3"/>
  <c r="H29" i="3"/>
  <c r="F29" i="3"/>
  <c r="W28" i="3"/>
  <c r="X28" i="3" s="1"/>
  <c r="V28" i="3"/>
  <c r="S28" i="3"/>
  <c r="R28" i="3"/>
  <c r="Q28" i="3"/>
  <c r="P28" i="3"/>
  <c r="O28" i="3"/>
  <c r="N28" i="3"/>
  <c r="K28" i="3"/>
  <c r="J28" i="3"/>
  <c r="H28" i="3"/>
  <c r="F28" i="3"/>
  <c r="W27" i="3"/>
  <c r="X27" i="3" s="1"/>
  <c r="V27" i="3"/>
  <c r="S27" i="3"/>
  <c r="R27" i="3"/>
  <c r="Q27" i="3"/>
  <c r="P27" i="3"/>
  <c r="O27" i="3"/>
  <c r="N27" i="3"/>
  <c r="K27" i="3"/>
  <c r="J27" i="3"/>
  <c r="H27" i="3"/>
  <c r="F27" i="3"/>
  <c r="W26" i="3"/>
  <c r="X26" i="3" s="1"/>
  <c r="V26" i="3"/>
  <c r="S26" i="3"/>
  <c r="R26" i="3"/>
  <c r="Q26" i="3"/>
  <c r="P26" i="3"/>
  <c r="O26" i="3"/>
  <c r="N26" i="3"/>
  <c r="K26" i="3"/>
  <c r="J26" i="3"/>
  <c r="H26" i="3"/>
  <c r="F26" i="3"/>
  <c r="W25" i="3"/>
  <c r="X25" i="3" s="1"/>
  <c r="Y25" i="3" s="1"/>
  <c r="V25" i="3"/>
  <c r="S25" i="3"/>
  <c r="R25" i="3"/>
  <c r="Q25" i="3"/>
  <c r="P25" i="3"/>
  <c r="O25" i="3"/>
  <c r="N25" i="3"/>
  <c r="K25" i="3"/>
  <c r="J25" i="3"/>
  <c r="H25" i="3"/>
  <c r="F25" i="3"/>
  <c r="W24" i="3"/>
  <c r="X24" i="3" s="1"/>
  <c r="V24" i="3"/>
  <c r="S24" i="3"/>
  <c r="R24" i="3"/>
  <c r="Q24" i="3"/>
  <c r="P24" i="3"/>
  <c r="O24" i="3"/>
  <c r="N24" i="3"/>
  <c r="K24" i="3"/>
  <c r="J24" i="3"/>
  <c r="H24" i="3"/>
  <c r="F24" i="3"/>
  <c r="W23" i="3"/>
  <c r="X23" i="3" s="1"/>
  <c r="Y23" i="3" s="1"/>
  <c r="V23" i="3"/>
  <c r="S23" i="3"/>
  <c r="R23" i="3"/>
  <c r="Q23" i="3"/>
  <c r="P23" i="3"/>
  <c r="O23" i="3"/>
  <c r="N23" i="3"/>
  <c r="K23" i="3"/>
  <c r="J23" i="3"/>
  <c r="H23" i="3"/>
  <c r="F23" i="3"/>
  <c r="W22" i="3"/>
  <c r="X22" i="3" s="1"/>
  <c r="V22" i="3"/>
  <c r="S22" i="3"/>
  <c r="R22" i="3"/>
  <c r="Q22" i="3"/>
  <c r="P22" i="3"/>
  <c r="O22" i="3"/>
  <c r="N22" i="3"/>
  <c r="K22" i="3"/>
  <c r="J22" i="3"/>
  <c r="H22" i="3"/>
  <c r="F22" i="3"/>
  <c r="W21" i="3"/>
  <c r="X21" i="3" s="1"/>
  <c r="Y21" i="3" s="1"/>
  <c r="V21" i="3"/>
  <c r="S21" i="3"/>
  <c r="R21" i="3"/>
  <c r="Q21" i="3"/>
  <c r="P21" i="3"/>
  <c r="O21" i="3"/>
  <c r="N21" i="3"/>
  <c r="K21" i="3"/>
  <c r="J21" i="3"/>
  <c r="H21" i="3"/>
  <c r="F21" i="3"/>
  <c r="W20" i="3"/>
  <c r="X20" i="3" s="1"/>
  <c r="V20" i="3"/>
  <c r="S20" i="3"/>
  <c r="R20" i="3"/>
  <c r="Q20" i="3"/>
  <c r="P20" i="3"/>
  <c r="O20" i="3"/>
  <c r="N20" i="3"/>
  <c r="K20" i="3"/>
  <c r="J20" i="3"/>
  <c r="H20" i="3"/>
  <c r="F20" i="3"/>
  <c r="W19" i="3"/>
  <c r="X19" i="3" s="1"/>
  <c r="Y19" i="3" s="1"/>
  <c r="V19" i="3"/>
  <c r="S19" i="3"/>
  <c r="R19" i="3"/>
  <c r="Q19" i="3"/>
  <c r="P19" i="3"/>
  <c r="O19" i="3"/>
  <c r="N19" i="3"/>
  <c r="K19" i="3"/>
  <c r="J19" i="3"/>
  <c r="H19" i="3"/>
  <c r="F19" i="3"/>
  <c r="W18" i="3"/>
  <c r="X18" i="3" s="1"/>
  <c r="V18" i="3"/>
  <c r="S18" i="3"/>
  <c r="R18" i="3"/>
  <c r="Q18" i="3"/>
  <c r="P18" i="3"/>
  <c r="O18" i="3"/>
  <c r="N18" i="3"/>
  <c r="K18" i="3"/>
  <c r="J18" i="3"/>
  <c r="H18" i="3"/>
  <c r="F18" i="3"/>
  <c r="W17" i="3"/>
  <c r="X17" i="3" s="1"/>
  <c r="Y17" i="3" s="1"/>
  <c r="V17" i="3"/>
  <c r="S17" i="3"/>
  <c r="R17" i="3"/>
  <c r="Q17" i="3"/>
  <c r="P17" i="3"/>
  <c r="O17" i="3"/>
  <c r="N17" i="3"/>
  <c r="K17" i="3"/>
  <c r="J17" i="3"/>
  <c r="H17" i="3"/>
  <c r="F17" i="3"/>
  <c r="W16" i="3"/>
  <c r="X16" i="3" s="1"/>
  <c r="V16" i="3"/>
  <c r="S16" i="3"/>
  <c r="R16" i="3"/>
  <c r="Q16" i="3"/>
  <c r="P16" i="3"/>
  <c r="O16" i="3"/>
  <c r="N16" i="3"/>
  <c r="K16" i="3"/>
  <c r="J16" i="3"/>
  <c r="H16" i="3"/>
  <c r="F16" i="3"/>
  <c r="W15" i="3"/>
  <c r="X15" i="3" s="1"/>
  <c r="Y15" i="3" s="1"/>
  <c r="V15" i="3"/>
  <c r="S15" i="3"/>
  <c r="R15" i="3"/>
  <c r="Q15" i="3"/>
  <c r="P15" i="3"/>
  <c r="O15" i="3"/>
  <c r="N15" i="3"/>
  <c r="K15" i="3"/>
  <c r="J15" i="3"/>
  <c r="H15" i="3"/>
  <c r="F15" i="3"/>
  <c r="W14" i="3"/>
  <c r="X14" i="3" s="1"/>
  <c r="V14" i="3"/>
  <c r="S14" i="3"/>
  <c r="R14" i="3"/>
  <c r="Q14" i="3"/>
  <c r="P14" i="3"/>
  <c r="O14" i="3"/>
  <c r="N14" i="3"/>
  <c r="K14" i="3"/>
  <c r="J14" i="3"/>
  <c r="H14" i="3"/>
  <c r="F14" i="3"/>
  <c r="W13" i="3"/>
  <c r="X13" i="3" s="1"/>
  <c r="V13" i="3"/>
  <c r="S13" i="3"/>
  <c r="R13" i="3"/>
  <c r="Q13" i="3"/>
  <c r="P13" i="3"/>
  <c r="O13" i="3"/>
  <c r="N13" i="3"/>
  <c r="K13" i="3"/>
  <c r="J13" i="3"/>
  <c r="H13" i="3"/>
  <c r="F13" i="3"/>
  <c r="BE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N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13" i="2"/>
  <c r="S1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O1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Z42" i="2"/>
  <c r="AA42" i="2" s="1"/>
  <c r="Y42" i="2"/>
  <c r="V42" i="2"/>
  <c r="U42" i="2"/>
  <c r="T42" i="2"/>
  <c r="S42" i="2"/>
  <c r="O42" i="2"/>
  <c r="N42" i="2"/>
  <c r="K42" i="2"/>
  <c r="H42" i="2"/>
  <c r="F42" i="2"/>
  <c r="Z41" i="2"/>
  <c r="AA41" i="2" s="1"/>
  <c r="Y41" i="2"/>
  <c r="V41" i="2"/>
  <c r="U41" i="2"/>
  <c r="T41" i="2"/>
  <c r="S41" i="2"/>
  <c r="O41" i="2"/>
  <c r="N41" i="2"/>
  <c r="K41" i="2"/>
  <c r="H41" i="2"/>
  <c r="F41" i="2"/>
  <c r="Z40" i="2"/>
  <c r="AA40" i="2" s="1"/>
  <c r="Y40" i="2"/>
  <c r="V40" i="2"/>
  <c r="U40" i="2"/>
  <c r="T40" i="2"/>
  <c r="S40" i="2"/>
  <c r="O40" i="2"/>
  <c r="N40" i="2"/>
  <c r="K40" i="2"/>
  <c r="H40" i="2"/>
  <c r="F40" i="2"/>
  <c r="Z39" i="2"/>
  <c r="AA39" i="2" s="1"/>
  <c r="Y39" i="2"/>
  <c r="V39" i="2"/>
  <c r="U39" i="2"/>
  <c r="T39" i="2"/>
  <c r="S39" i="2"/>
  <c r="O39" i="2"/>
  <c r="N39" i="2"/>
  <c r="K39" i="2"/>
  <c r="H39" i="2"/>
  <c r="F39" i="2"/>
  <c r="Z38" i="2"/>
  <c r="AA38" i="2" s="1"/>
  <c r="Y38" i="2"/>
  <c r="V38" i="2"/>
  <c r="U38" i="2"/>
  <c r="T38" i="2"/>
  <c r="S38" i="2"/>
  <c r="O38" i="2"/>
  <c r="N38" i="2"/>
  <c r="K38" i="2"/>
  <c r="H38" i="2"/>
  <c r="F38" i="2"/>
  <c r="Z37" i="2"/>
  <c r="AA37" i="2" s="1"/>
  <c r="Y37" i="2"/>
  <c r="V37" i="2"/>
  <c r="U37" i="2"/>
  <c r="T37" i="2"/>
  <c r="S37" i="2"/>
  <c r="O37" i="2"/>
  <c r="N37" i="2"/>
  <c r="K37" i="2"/>
  <c r="H37" i="2"/>
  <c r="F37" i="2"/>
  <c r="Z36" i="2"/>
  <c r="AA36" i="2" s="1"/>
  <c r="Y36" i="2"/>
  <c r="V36" i="2"/>
  <c r="U36" i="2"/>
  <c r="T36" i="2"/>
  <c r="S36" i="2"/>
  <c r="O36" i="2"/>
  <c r="N36" i="2"/>
  <c r="K36" i="2"/>
  <c r="H36" i="2"/>
  <c r="F36" i="2"/>
  <c r="Z35" i="2"/>
  <c r="AA35" i="2" s="1"/>
  <c r="Y35" i="2"/>
  <c r="V35" i="2"/>
  <c r="U35" i="2"/>
  <c r="T35" i="2"/>
  <c r="S35" i="2"/>
  <c r="O35" i="2"/>
  <c r="N35" i="2"/>
  <c r="K35" i="2"/>
  <c r="H35" i="2"/>
  <c r="F35" i="2"/>
  <c r="Z34" i="2"/>
  <c r="AA34" i="2" s="1"/>
  <c r="Y34" i="2"/>
  <c r="V34" i="2"/>
  <c r="U34" i="2"/>
  <c r="T34" i="2"/>
  <c r="S34" i="2"/>
  <c r="O34" i="2"/>
  <c r="N34" i="2"/>
  <c r="K34" i="2"/>
  <c r="H34" i="2"/>
  <c r="F34" i="2"/>
  <c r="Z33" i="2"/>
  <c r="AA33" i="2" s="1"/>
  <c r="Y33" i="2"/>
  <c r="V33" i="2"/>
  <c r="U33" i="2"/>
  <c r="T33" i="2"/>
  <c r="S33" i="2"/>
  <c r="O33" i="2"/>
  <c r="N33" i="2"/>
  <c r="K33" i="2"/>
  <c r="H33" i="2"/>
  <c r="F33" i="2"/>
  <c r="Z32" i="2"/>
  <c r="AA32" i="2" s="1"/>
  <c r="Y32" i="2"/>
  <c r="V32" i="2"/>
  <c r="U32" i="2"/>
  <c r="T32" i="2"/>
  <c r="S32" i="2"/>
  <c r="O32" i="2"/>
  <c r="N32" i="2"/>
  <c r="K32" i="2"/>
  <c r="H32" i="2"/>
  <c r="F32" i="2"/>
  <c r="Z31" i="2"/>
  <c r="AA31" i="2" s="1"/>
  <c r="Y31" i="2"/>
  <c r="V31" i="2"/>
  <c r="U31" i="2"/>
  <c r="T31" i="2"/>
  <c r="S31" i="2"/>
  <c r="O31" i="2"/>
  <c r="N31" i="2"/>
  <c r="K31" i="2"/>
  <c r="H31" i="2"/>
  <c r="F31" i="2"/>
  <c r="Z30" i="2"/>
  <c r="AA30" i="2" s="1"/>
  <c r="Y30" i="2"/>
  <c r="V30" i="2"/>
  <c r="U30" i="2"/>
  <c r="T30" i="2"/>
  <c r="S30" i="2"/>
  <c r="O30" i="2"/>
  <c r="N30" i="2"/>
  <c r="K30" i="2"/>
  <c r="H30" i="2"/>
  <c r="F30" i="2"/>
  <c r="Z29" i="2"/>
  <c r="AA29" i="2" s="1"/>
  <c r="Y29" i="2"/>
  <c r="V29" i="2"/>
  <c r="U29" i="2"/>
  <c r="T29" i="2"/>
  <c r="S29" i="2"/>
  <c r="O29" i="2"/>
  <c r="N29" i="2"/>
  <c r="K29" i="2"/>
  <c r="H29" i="2"/>
  <c r="F29" i="2"/>
  <c r="Z28" i="2"/>
  <c r="AA28" i="2" s="1"/>
  <c r="Y28" i="2"/>
  <c r="V28" i="2"/>
  <c r="U28" i="2"/>
  <c r="T28" i="2"/>
  <c r="S28" i="2"/>
  <c r="O28" i="2"/>
  <c r="N28" i="2"/>
  <c r="K28" i="2"/>
  <c r="H28" i="2"/>
  <c r="F28" i="2"/>
  <c r="Z27" i="2"/>
  <c r="AA27" i="2" s="1"/>
  <c r="Y27" i="2"/>
  <c r="V27" i="2"/>
  <c r="U27" i="2"/>
  <c r="T27" i="2"/>
  <c r="S27" i="2"/>
  <c r="O27" i="2"/>
  <c r="N27" i="2"/>
  <c r="K27" i="2"/>
  <c r="H27" i="2"/>
  <c r="F27" i="2"/>
  <c r="Z26" i="2"/>
  <c r="AA26" i="2" s="1"/>
  <c r="Y26" i="2"/>
  <c r="V26" i="2"/>
  <c r="U26" i="2"/>
  <c r="T26" i="2"/>
  <c r="S26" i="2"/>
  <c r="O26" i="2"/>
  <c r="N26" i="2"/>
  <c r="K26" i="2"/>
  <c r="H26" i="2"/>
  <c r="F26" i="2"/>
  <c r="Z25" i="2"/>
  <c r="AA25" i="2" s="1"/>
  <c r="Y25" i="2"/>
  <c r="V25" i="2"/>
  <c r="U25" i="2"/>
  <c r="T25" i="2"/>
  <c r="S25" i="2"/>
  <c r="O25" i="2"/>
  <c r="N25" i="2"/>
  <c r="K25" i="2"/>
  <c r="H25" i="2"/>
  <c r="F25" i="2"/>
  <c r="Z24" i="2"/>
  <c r="AA24" i="2" s="1"/>
  <c r="Y24" i="2"/>
  <c r="V24" i="2"/>
  <c r="U24" i="2"/>
  <c r="T24" i="2"/>
  <c r="S24" i="2"/>
  <c r="O24" i="2"/>
  <c r="N24" i="2"/>
  <c r="K24" i="2"/>
  <c r="H24" i="2"/>
  <c r="F24" i="2"/>
  <c r="Z23" i="2"/>
  <c r="AA23" i="2" s="1"/>
  <c r="Y23" i="2"/>
  <c r="V23" i="2"/>
  <c r="U23" i="2"/>
  <c r="T23" i="2"/>
  <c r="S23" i="2"/>
  <c r="O23" i="2"/>
  <c r="N23" i="2"/>
  <c r="K23" i="2"/>
  <c r="H23" i="2"/>
  <c r="F23" i="2"/>
  <c r="Z22" i="2"/>
  <c r="AA22" i="2" s="1"/>
  <c r="Y22" i="2"/>
  <c r="V22" i="2"/>
  <c r="U22" i="2"/>
  <c r="T22" i="2"/>
  <c r="S22" i="2"/>
  <c r="O22" i="2"/>
  <c r="N22" i="2"/>
  <c r="K22" i="2"/>
  <c r="H22" i="2"/>
  <c r="F22" i="2"/>
  <c r="Z21" i="2"/>
  <c r="AA21" i="2" s="1"/>
  <c r="Y21" i="2"/>
  <c r="V21" i="2"/>
  <c r="U21" i="2"/>
  <c r="T21" i="2"/>
  <c r="S21" i="2"/>
  <c r="O21" i="2"/>
  <c r="N21" i="2"/>
  <c r="K21" i="2"/>
  <c r="H21" i="2"/>
  <c r="F21" i="2"/>
  <c r="Z20" i="2"/>
  <c r="AA20" i="2" s="1"/>
  <c r="Y20" i="2"/>
  <c r="V20" i="2"/>
  <c r="U20" i="2"/>
  <c r="T20" i="2"/>
  <c r="S20" i="2"/>
  <c r="O20" i="2"/>
  <c r="N20" i="2"/>
  <c r="K20" i="2"/>
  <c r="H20" i="2"/>
  <c r="F20" i="2"/>
  <c r="Z19" i="2"/>
  <c r="AA19" i="2" s="1"/>
  <c r="Y19" i="2"/>
  <c r="V19" i="2"/>
  <c r="U19" i="2"/>
  <c r="T19" i="2"/>
  <c r="S19" i="2"/>
  <c r="O19" i="2"/>
  <c r="N19" i="2"/>
  <c r="K19" i="2"/>
  <c r="H19" i="2"/>
  <c r="F19" i="2"/>
  <c r="Z18" i="2"/>
  <c r="AA18" i="2" s="1"/>
  <c r="Y18" i="2"/>
  <c r="V18" i="2"/>
  <c r="U18" i="2"/>
  <c r="T18" i="2"/>
  <c r="S18" i="2"/>
  <c r="O18" i="2"/>
  <c r="N18" i="2"/>
  <c r="K18" i="2"/>
  <c r="H18" i="2"/>
  <c r="F18" i="2"/>
  <c r="Z17" i="2"/>
  <c r="AA17" i="2" s="1"/>
  <c r="Y17" i="2"/>
  <c r="V17" i="2"/>
  <c r="U17" i="2"/>
  <c r="T17" i="2"/>
  <c r="S17" i="2"/>
  <c r="O17" i="2"/>
  <c r="N17" i="2"/>
  <c r="K17" i="2"/>
  <c r="H17" i="2"/>
  <c r="F17" i="2"/>
  <c r="Z16" i="2"/>
  <c r="AA16" i="2" s="1"/>
  <c r="Y16" i="2"/>
  <c r="V16" i="2"/>
  <c r="U16" i="2"/>
  <c r="T16" i="2"/>
  <c r="S16" i="2"/>
  <c r="O16" i="2"/>
  <c r="N16" i="2"/>
  <c r="K16" i="2"/>
  <c r="H16" i="2"/>
  <c r="F16" i="2"/>
  <c r="Z15" i="2"/>
  <c r="AA15" i="2" s="1"/>
  <c r="Y15" i="2"/>
  <c r="V15" i="2"/>
  <c r="U15" i="2"/>
  <c r="T15" i="2"/>
  <c r="S15" i="2"/>
  <c r="O15" i="2"/>
  <c r="N15" i="2"/>
  <c r="K15" i="2"/>
  <c r="H15" i="2"/>
  <c r="F15" i="2"/>
  <c r="Z14" i="2"/>
  <c r="AA14" i="2" s="1"/>
  <c r="Y14" i="2"/>
  <c r="V14" i="2"/>
  <c r="U14" i="2"/>
  <c r="T14" i="2"/>
  <c r="S14" i="2"/>
  <c r="O14" i="2"/>
  <c r="N14" i="2"/>
  <c r="K14" i="2"/>
  <c r="H14" i="2"/>
  <c r="F14" i="2"/>
  <c r="Z13" i="2"/>
  <c r="Y13" i="2"/>
  <c r="V13" i="2"/>
  <c r="U13" i="2"/>
  <c r="T13" i="2"/>
  <c r="K13" i="2"/>
  <c r="H13" i="2"/>
  <c r="F13" i="2"/>
  <c r="O13" i="1"/>
  <c r="F14" i="1"/>
  <c r="H14" i="1"/>
  <c r="J14" i="1"/>
  <c r="K14" i="1"/>
  <c r="W13" i="1"/>
  <c r="X13" i="1" s="1"/>
  <c r="F13" i="1"/>
  <c r="H13" i="1"/>
  <c r="J13" i="1"/>
  <c r="K13" i="1"/>
  <c r="F15" i="1"/>
  <c r="H15" i="1"/>
  <c r="J15" i="1"/>
  <c r="K15" i="1"/>
  <c r="F16" i="1"/>
  <c r="H16" i="1"/>
  <c r="J16" i="1"/>
  <c r="K16" i="1"/>
  <c r="F17" i="1"/>
  <c r="H17" i="1"/>
  <c r="J17" i="1"/>
  <c r="K17" i="1"/>
  <c r="F18" i="1"/>
  <c r="H18" i="1"/>
  <c r="J18" i="1"/>
  <c r="K18" i="1"/>
  <c r="F19" i="1"/>
  <c r="H19" i="1"/>
  <c r="J19" i="1"/>
  <c r="K19" i="1"/>
  <c r="F20" i="1"/>
  <c r="H20" i="1"/>
  <c r="J20" i="1"/>
  <c r="K20" i="1"/>
  <c r="F21" i="1"/>
  <c r="H21" i="1"/>
  <c r="J21" i="1"/>
  <c r="K21" i="1"/>
  <c r="F22" i="1"/>
  <c r="H22" i="1"/>
  <c r="J22" i="1"/>
  <c r="K22" i="1"/>
  <c r="F23" i="1"/>
  <c r="H23" i="1"/>
  <c r="J23" i="1"/>
  <c r="K23" i="1"/>
  <c r="F24" i="1"/>
  <c r="H24" i="1"/>
  <c r="J24" i="1"/>
  <c r="K24" i="1"/>
  <c r="F25" i="1"/>
  <c r="H25" i="1"/>
  <c r="J25" i="1"/>
  <c r="K25" i="1"/>
  <c r="F26" i="1"/>
  <c r="H26" i="1"/>
  <c r="J26" i="1"/>
  <c r="K26" i="1"/>
  <c r="F27" i="1"/>
  <c r="H27" i="1"/>
  <c r="J27" i="1"/>
  <c r="K27" i="1"/>
  <c r="F28" i="1"/>
  <c r="H28" i="1"/>
  <c r="J28" i="1"/>
  <c r="K28" i="1"/>
  <c r="F29" i="1"/>
  <c r="H29" i="1"/>
  <c r="J29" i="1"/>
  <c r="K29" i="1"/>
  <c r="F30" i="1"/>
  <c r="H30" i="1"/>
  <c r="J30" i="1"/>
  <c r="K30" i="1"/>
  <c r="F31" i="1"/>
  <c r="H31" i="1"/>
  <c r="J31" i="1"/>
  <c r="K31" i="1"/>
  <c r="F32" i="1"/>
  <c r="H32" i="1"/>
  <c r="J32" i="1"/>
  <c r="K32" i="1"/>
  <c r="F33" i="1"/>
  <c r="H33" i="1"/>
  <c r="J33" i="1"/>
  <c r="K33" i="1"/>
  <c r="F34" i="1"/>
  <c r="H34" i="1"/>
  <c r="J34" i="1"/>
  <c r="K34" i="1"/>
  <c r="F35" i="1"/>
  <c r="H35" i="1"/>
  <c r="J35" i="1"/>
  <c r="K35" i="1"/>
  <c r="F36" i="1"/>
  <c r="H36" i="1"/>
  <c r="J36" i="1"/>
  <c r="K36" i="1"/>
  <c r="F37" i="1"/>
  <c r="H37" i="1"/>
  <c r="J37" i="1"/>
  <c r="K37" i="1"/>
  <c r="F38" i="1"/>
  <c r="H38" i="1"/>
  <c r="J38" i="1"/>
  <c r="K38" i="1"/>
  <c r="F39" i="1"/>
  <c r="H39" i="1"/>
  <c r="J39" i="1"/>
  <c r="K39" i="1"/>
  <c r="F40" i="1"/>
  <c r="H40" i="1"/>
  <c r="J40" i="1"/>
  <c r="K40" i="1"/>
  <c r="F41" i="1"/>
  <c r="H41" i="1"/>
  <c r="J41" i="1"/>
  <c r="K41" i="1"/>
  <c r="F42" i="1"/>
  <c r="H42" i="1"/>
  <c r="J42" i="1"/>
  <c r="K42" i="1"/>
  <c r="W42" i="1"/>
  <c r="X42" i="1" s="1"/>
  <c r="V42" i="1"/>
  <c r="S42" i="1"/>
  <c r="R42" i="1"/>
  <c r="Q42" i="1"/>
  <c r="P42" i="1"/>
  <c r="O42" i="1"/>
  <c r="N42" i="1"/>
  <c r="W41" i="1"/>
  <c r="X41" i="1" s="1"/>
  <c r="V41" i="1"/>
  <c r="S41" i="1"/>
  <c r="R41" i="1"/>
  <c r="Q41" i="1"/>
  <c r="P41" i="1"/>
  <c r="O41" i="1"/>
  <c r="N41" i="1"/>
  <c r="W40" i="1"/>
  <c r="X40" i="1" s="1"/>
  <c r="V40" i="1"/>
  <c r="S40" i="1"/>
  <c r="R40" i="1"/>
  <c r="Q40" i="1"/>
  <c r="P40" i="1"/>
  <c r="O40" i="1"/>
  <c r="N40" i="1"/>
  <c r="W39" i="1"/>
  <c r="X39" i="1" s="1"/>
  <c r="V39" i="1"/>
  <c r="S39" i="1"/>
  <c r="R39" i="1"/>
  <c r="Q39" i="1"/>
  <c r="P39" i="1"/>
  <c r="O39" i="1"/>
  <c r="N39" i="1"/>
  <c r="W38" i="1"/>
  <c r="X38" i="1" s="1"/>
  <c r="V38" i="1"/>
  <c r="S38" i="1"/>
  <c r="R38" i="1"/>
  <c r="Q38" i="1"/>
  <c r="P38" i="1"/>
  <c r="O38" i="1"/>
  <c r="N38" i="1"/>
  <c r="W37" i="1"/>
  <c r="X37" i="1" s="1"/>
  <c r="V37" i="1"/>
  <c r="S37" i="1"/>
  <c r="R37" i="1"/>
  <c r="Q37" i="1"/>
  <c r="P37" i="1"/>
  <c r="O37" i="1"/>
  <c r="N37" i="1"/>
  <c r="W36" i="1"/>
  <c r="X36" i="1" s="1"/>
  <c r="V36" i="1"/>
  <c r="S36" i="1"/>
  <c r="R36" i="1"/>
  <c r="Q36" i="1"/>
  <c r="P36" i="1"/>
  <c r="O36" i="1"/>
  <c r="N36" i="1"/>
  <c r="W35" i="1"/>
  <c r="X35" i="1" s="1"/>
  <c r="V35" i="1"/>
  <c r="S35" i="1"/>
  <c r="R35" i="1"/>
  <c r="Q35" i="1"/>
  <c r="P35" i="1"/>
  <c r="O35" i="1"/>
  <c r="N35" i="1"/>
  <c r="W34" i="1"/>
  <c r="X34" i="1" s="1"/>
  <c r="V34" i="1"/>
  <c r="S34" i="1"/>
  <c r="R34" i="1"/>
  <c r="Q34" i="1"/>
  <c r="P34" i="1"/>
  <c r="O34" i="1"/>
  <c r="N34" i="1"/>
  <c r="W33" i="1"/>
  <c r="X33" i="1" s="1"/>
  <c r="V33" i="1"/>
  <c r="S33" i="1"/>
  <c r="R33" i="1"/>
  <c r="Q33" i="1"/>
  <c r="P33" i="1"/>
  <c r="O33" i="1"/>
  <c r="N33" i="1"/>
  <c r="W32" i="1"/>
  <c r="X32" i="1" s="1"/>
  <c r="V32" i="1"/>
  <c r="S32" i="1"/>
  <c r="R32" i="1"/>
  <c r="Q32" i="1"/>
  <c r="P32" i="1"/>
  <c r="O32" i="1"/>
  <c r="N32" i="1"/>
  <c r="W31" i="1"/>
  <c r="X31" i="1" s="1"/>
  <c r="V31" i="1"/>
  <c r="S31" i="1"/>
  <c r="R31" i="1"/>
  <c r="Q31" i="1"/>
  <c r="P31" i="1"/>
  <c r="O31" i="1"/>
  <c r="N31" i="1"/>
  <c r="W30" i="1"/>
  <c r="X30" i="1" s="1"/>
  <c r="V30" i="1"/>
  <c r="S30" i="1"/>
  <c r="R30" i="1"/>
  <c r="Q30" i="1"/>
  <c r="P30" i="1"/>
  <c r="O30" i="1"/>
  <c r="N30" i="1"/>
  <c r="W29" i="1"/>
  <c r="X29" i="1" s="1"/>
  <c r="V29" i="1"/>
  <c r="S29" i="1"/>
  <c r="R29" i="1"/>
  <c r="Q29" i="1"/>
  <c r="P29" i="1"/>
  <c r="O29" i="1"/>
  <c r="N29" i="1"/>
  <c r="W28" i="1"/>
  <c r="X28" i="1" s="1"/>
  <c r="V28" i="1"/>
  <c r="S28" i="1"/>
  <c r="R28" i="1"/>
  <c r="Q28" i="1"/>
  <c r="P28" i="1"/>
  <c r="O28" i="1"/>
  <c r="N28" i="1"/>
  <c r="W27" i="1"/>
  <c r="X27" i="1" s="1"/>
  <c r="V27" i="1"/>
  <c r="S27" i="1"/>
  <c r="R27" i="1"/>
  <c r="Q27" i="1"/>
  <c r="P27" i="1"/>
  <c r="O27" i="1"/>
  <c r="N27" i="1"/>
  <c r="W26" i="1"/>
  <c r="X26" i="1" s="1"/>
  <c r="V26" i="1"/>
  <c r="S26" i="1"/>
  <c r="R26" i="1"/>
  <c r="Q26" i="1"/>
  <c r="P26" i="1"/>
  <c r="O26" i="1"/>
  <c r="N26" i="1"/>
  <c r="W25" i="1"/>
  <c r="X25" i="1" s="1"/>
  <c r="V25" i="1"/>
  <c r="S25" i="1"/>
  <c r="R25" i="1"/>
  <c r="Q25" i="1"/>
  <c r="P25" i="1"/>
  <c r="O25" i="1"/>
  <c r="N25" i="1"/>
  <c r="W24" i="1"/>
  <c r="X24" i="1" s="1"/>
  <c r="V24" i="1"/>
  <c r="S24" i="1"/>
  <c r="R24" i="1"/>
  <c r="Q24" i="1"/>
  <c r="P24" i="1"/>
  <c r="O24" i="1"/>
  <c r="N24" i="1"/>
  <c r="W23" i="1"/>
  <c r="X23" i="1" s="1"/>
  <c r="V23" i="1"/>
  <c r="S23" i="1"/>
  <c r="R23" i="1"/>
  <c r="Q23" i="1"/>
  <c r="P23" i="1"/>
  <c r="O23" i="1"/>
  <c r="N23" i="1"/>
  <c r="W22" i="1"/>
  <c r="X22" i="1" s="1"/>
  <c r="V22" i="1"/>
  <c r="S22" i="1"/>
  <c r="R22" i="1"/>
  <c r="Q22" i="1"/>
  <c r="P22" i="1"/>
  <c r="O22" i="1"/>
  <c r="N22" i="1"/>
  <c r="W21" i="1"/>
  <c r="X21" i="1" s="1"/>
  <c r="V21" i="1"/>
  <c r="S21" i="1"/>
  <c r="R21" i="1"/>
  <c r="Q21" i="1"/>
  <c r="P21" i="1"/>
  <c r="O21" i="1"/>
  <c r="N21" i="1"/>
  <c r="W20" i="1"/>
  <c r="X20" i="1" s="1"/>
  <c r="V20" i="1"/>
  <c r="S20" i="1"/>
  <c r="R20" i="1"/>
  <c r="Q20" i="1"/>
  <c r="P20" i="1"/>
  <c r="O20" i="1"/>
  <c r="N20" i="1"/>
  <c r="W19" i="1"/>
  <c r="X19" i="1" s="1"/>
  <c r="V19" i="1"/>
  <c r="S19" i="1"/>
  <c r="R19" i="1"/>
  <c r="Q19" i="1"/>
  <c r="P19" i="1"/>
  <c r="O19" i="1"/>
  <c r="N19" i="1"/>
  <c r="W18" i="1"/>
  <c r="X18" i="1" s="1"/>
  <c r="V18" i="1"/>
  <c r="S18" i="1"/>
  <c r="R18" i="1"/>
  <c r="Q18" i="1"/>
  <c r="P18" i="1"/>
  <c r="O18" i="1"/>
  <c r="N18" i="1"/>
  <c r="W17" i="1"/>
  <c r="X17" i="1" s="1"/>
  <c r="V17" i="1"/>
  <c r="S17" i="1"/>
  <c r="R17" i="1"/>
  <c r="Q17" i="1"/>
  <c r="P17" i="1"/>
  <c r="O17" i="1"/>
  <c r="N17" i="1"/>
  <c r="W16" i="1"/>
  <c r="X16" i="1" s="1"/>
  <c r="V16" i="1"/>
  <c r="S16" i="1"/>
  <c r="R16" i="1"/>
  <c r="Q16" i="1"/>
  <c r="P16" i="1"/>
  <c r="O16" i="1"/>
  <c r="N16" i="1"/>
  <c r="W15" i="1"/>
  <c r="X15" i="1" s="1"/>
  <c r="V15" i="1"/>
  <c r="S15" i="1"/>
  <c r="R15" i="1"/>
  <c r="Q15" i="1"/>
  <c r="P15" i="1"/>
  <c r="O15" i="1"/>
  <c r="N15" i="1"/>
  <c r="W14" i="1"/>
  <c r="X14" i="1" s="1"/>
  <c r="V14" i="1"/>
  <c r="S14" i="1"/>
  <c r="R14" i="1"/>
  <c r="Q14" i="1"/>
  <c r="P14" i="1"/>
  <c r="O14" i="1"/>
  <c r="N14" i="1"/>
  <c r="V13" i="1"/>
  <c r="S13" i="1"/>
  <c r="R13" i="1"/>
  <c r="Q13" i="1"/>
  <c r="P13" i="1"/>
  <c r="N13" i="1"/>
  <c r="Z33" i="3" l="1"/>
  <c r="Y33" i="3"/>
  <c r="L26" i="3"/>
  <c r="Z43" i="4"/>
  <c r="Z45" i="4" s="1"/>
  <c r="Z43" i="5"/>
  <c r="Z45" i="5" s="1"/>
  <c r="Y27" i="3"/>
  <c r="Y13" i="3"/>
  <c r="Z13" i="3" s="1"/>
  <c r="L16" i="3"/>
  <c r="L22" i="3"/>
  <c r="L24" i="3"/>
  <c r="L30" i="3"/>
  <c r="L38" i="3"/>
  <c r="Y29" i="3"/>
  <c r="Z29" i="3"/>
  <c r="Z41" i="3"/>
  <c r="Y41" i="3"/>
  <c r="Y38" i="3"/>
  <c r="Z38" i="3" s="1"/>
  <c r="L35" i="3"/>
  <c r="L18" i="3"/>
  <c r="L20" i="3"/>
  <c r="Y20" i="3"/>
  <c r="Z20" i="3"/>
  <c r="Z39" i="3"/>
  <c r="Y39" i="3"/>
  <c r="Y22" i="3"/>
  <c r="Z22" i="3"/>
  <c r="Z34" i="3"/>
  <c r="Y34" i="3"/>
  <c r="Y36" i="3"/>
  <c r="Z36" i="3"/>
  <c r="Y24" i="3"/>
  <c r="Z24" i="3"/>
  <c r="Y26" i="3"/>
  <c r="Z26" i="3"/>
  <c r="Y28" i="3"/>
  <c r="Z28" i="3"/>
  <c r="Y14" i="3"/>
  <c r="Z14" i="3"/>
  <c r="Z35" i="3"/>
  <c r="Y35" i="3"/>
  <c r="Y16" i="3"/>
  <c r="Z16" i="3"/>
  <c r="Y30" i="3"/>
  <c r="Z30" i="3"/>
  <c r="Y18" i="3"/>
  <c r="Z18" i="3"/>
  <c r="Y32" i="3"/>
  <c r="Z32" i="3"/>
  <c r="L40" i="3"/>
  <c r="L28" i="3"/>
  <c r="L32" i="3"/>
  <c r="Z21" i="3"/>
  <c r="Z25" i="3"/>
  <c r="Y40" i="3"/>
  <c r="Z17" i="3"/>
  <c r="Z15" i="3"/>
  <c r="Z19" i="3"/>
  <c r="Z23" i="3"/>
  <c r="Z27" i="3"/>
  <c r="Z31" i="3"/>
  <c r="Y37" i="3"/>
  <c r="L15" i="3"/>
  <c r="L19" i="3"/>
  <c r="L23" i="3"/>
  <c r="L27" i="3"/>
  <c r="L31" i="3"/>
  <c r="L36" i="3"/>
  <c r="L14" i="3"/>
  <c r="L39" i="3"/>
  <c r="L37" i="3"/>
  <c r="L34" i="3"/>
  <c r="L42" i="3"/>
  <c r="L13" i="3"/>
  <c r="L17" i="3"/>
  <c r="L21" i="3"/>
  <c r="L25" i="3"/>
  <c r="L29" i="3"/>
  <c r="L33" i="3"/>
  <c r="L41" i="3"/>
  <c r="X43" i="3"/>
  <c r="Z44" i="3" s="1"/>
  <c r="Z42" i="3"/>
  <c r="Y42" i="3"/>
  <c r="BE43" i="2"/>
  <c r="BE45" i="2" s="1"/>
  <c r="L34" i="2"/>
  <c r="L32" i="2"/>
  <c r="L40" i="2"/>
  <c r="L38" i="2"/>
  <c r="L42" i="2"/>
  <c r="L41" i="2"/>
  <c r="L39" i="2"/>
  <c r="L21" i="2"/>
  <c r="L37" i="2"/>
  <c r="L25" i="1"/>
  <c r="L23" i="2"/>
  <c r="L25" i="2"/>
  <c r="L27" i="2"/>
  <c r="L29" i="2"/>
  <c r="L31" i="2"/>
  <c r="L33" i="2"/>
  <c r="L35" i="2"/>
  <c r="L30" i="2"/>
  <c r="L36" i="2"/>
  <c r="L15" i="2"/>
  <c r="L17" i="2"/>
  <c r="L19" i="2"/>
  <c r="L18" i="2"/>
  <c r="L16" i="2"/>
  <c r="L22" i="2"/>
  <c r="L24" i="2"/>
  <c r="L26" i="2"/>
  <c r="L28" i="2"/>
  <c r="L14" i="2"/>
  <c r="L20" i="2"/>
  <c r="L13" i="2"/>
  <c r="AB31" i="2"/>
  <c r="AC31" i="2" s="1"/>
  <c r="AC28" i="2"/>
  <c r="AB28" i="2"/>
  <c r="AC25" i="2"/>
  <c r="AB25" i="2"/>
  <c r="AC33" i="2"/>
  <c r="AB33" i="2"/>
  <c r="AC41" i="2"/>
  <c r="AB41" i="2"/>
  <c r="AB14" i="2"/>
  <c r="AC14" i="2" s="1"/>
  <c r="AC36" i="2"/>
  <c r="AB36" i="2"/>
  <c r="AC22" i="2"/>
  <c r="AB22" i="2"/>
  <c r="AC30" i="2"/>
  <c r="AB30" i="2"/>
  <c r="AC38" i="2"/>
  <c r="AB38" i="2"/>
  <c r="AB18" i="2"/>
  <c r="AC18" i="2" s="1"/>
  <c r="AC20" i="2"/>
  <c r="AB20" i="2"/>
  <c r="AC27" i="2"/>
  <c r="AB27" i="2"/>
  <c r="AC35" i="2"/>
  <c r="AB35" i="2"/>
  <c r="AC23" i="2"/>
  <c r="AB23" i="2"/>
  <c r="AB15" i="2"/>
  <c r="AC15" i="2" s="1"/>
  <c r="AC17" i="2"/>
  <c r="AB17" i="2"/>
  <c r="AC19" i="2"/>
  <c r="AB19" i="2"/>
  <c r="AC24" i="2"/>
  <c r="AB24" i="2"/>
  <c r="AC32" i="2"/>
  <c r="AB32" i="2"/>
  <c r="AC40" i="2"/>
  <c r="AB40" i="2"/>
  <c r="AC39" i="2"/>
  <c r="AB39" i="2"/>
  <c r="AC21" i="2"/>
  <c r="AB21" i="2"/>
  <c r="AC29" i="2"/>
  <c r="AB29" i="2"/>
  <c r="AC37" i="2"/>
  <c r="AB37" i="2"/>
  <c r="AC16" i="2"/>
  <c r="AB16" i="2"/>
  <c r="AC26" i="2"/>
  <c r="AB26" i="2"/>
  <c r="AC34" i="2"/>
  <c r="AB34" i="2"/>
  <c r="AC42" i="2"/>
  <c r="AB42" i="2"/>
  <c r="L17" i="1"/>
  <c r="L14" i="1"/>
  <c r="L35" i="1"/>
  <c r="L31" i="1"/>
  <c r="L29" i="1"/>
  <c r="L27" i="1"/>
  <c r="L23" i="1"/>
  <c r="L21" i="1"/>
  <c r="L13" i="1"/>
  <c r="L42" i="1"/>
  <c r="L40" i="1"/>
  <c r="L38" i="1"/>
  <c r="L28" i="1"/>
  <c r="L26" i="1"/>
  <c r="L24" i="1"/>
  <c r="L22" i="1"/>
  <c r="L16" i="1"/>
  <c r="L18" i="1"/>
  <c r="L36" i="1"/>
  <c r="L20" i="1"/>
  <c r="L41" i="1"/>
  <c r="L33" i="1"/>
  <c r="L19" i="1"/>
  <c r="L15" i="1"/>
  <c r="L34" i="1"/>
  <c r="L32" i="1"/>
  <c r="L30" i="1"/>
  <c r="L39" i="1"/>
  <c r="L37" i="1"/>
  <c r="X43" i="1"/>
  <c r="Z44" i="1" s="1"/>
  <c r="Y19" i="1"/>
  <c r="Z19" i="1" s="1"/>
  <c r="Y29" i="1"/>
  <c r="Z29" i="1" s="1"/>
  <c r="Y33" i="1"/>
  <c r="Z33" i="1" s="1"/>
  <c r="Y35" i="1"/>
  <c r="Z35" i="1" s="1"/>
  <c r="Y41" i="1"/>
  <c r="Z41" i="1" s="1"/>
  <c r="Y17" i="1"/>
  <c r="Z17" i="1"/>
  <c r="Y23" i="1"/>
  <c r="Z23" i="1" s="1"/>
  <c r="Y27" i="1"/>
  <c r="Z27" i="1" s="1"/>
  <c r="Y39" i="1"/>
  <c r="Z39" i="1" s="1"/>
  <c r="Y15" i="1"/>
  <c r="Z15" i="1" s="1"/>
  <c r="Y21" i="1"/>
  <c r="Z21" i="1" s="1"/>
  <c r="Y25" i="1"/>
  <c r="Z25" i="1" s="1"/>
  <c r="Y31" i="1"/>
  <c r="Z31" i="1" s="1"/>
  <c r="Y37" i="1"/>
  <c r="Z37" i="1" s="1"/>
  <c r="Y14" i="1"/>
  <c r="Z14" i="1" s="1"/>
  <c r="Y16" i="1"/>
  <c r="Z16" i="1" s="1"/>
  <c r="Y18" i="1"/>
  <c r="Z18" i="1" s="1"/>
  <c r="Y20" i="1"/>
  <c r="Z20" i="1" s="1"/>
  <c r="Y22" i="1"/>
  <c r="Z22" i="1" s="1"/>
  <c r="Y24" i="1"/>
  <c r="Z24" i="1" s="1"/>
  <c r="Y26" i="1"/>
  <c r="Z26" i="1" s="1"/>
  <c r="Y28" i="1"/>
  <c r="Z28" i="1" s="1"/>
  <c r="Y30" i="1"/>
  <c r="Z30" i="1" s="1"/>
  <c r="Y32" i="1"/>
  <c r="Z32" i="1" s="1"/>
  <c r="Y34" i="1"/>
  <c r="Z34" i="1" s="1"/>
  <c r="Y36" i="1"/>
  <c r="Z36" i="1" s="1"/>
  <c r="Y38" i="1"/>
  <c r="Z38" i="1" s="1"/>
  <c r="Y40" i="1"/>
  <c r="Z40" i="1" s="1"/>
  <c r="Y42" i="1"/>
  <c r="Z42" i="1" s="1"/>
  <c r="Z43" i="3" l="1"/>
  <c r="Z45" i="3" s="1"/>
  <c r="Y13" i="1"/>
  <c r="Z13" i="1" s="1"/>
  <c r="Z43" i="1" s="1"/>
  <c r="Z45" i="1" s="1"/>
  <c r="AA13" i="2"/>
  <c r="AA43" i="2" s="1"/>
  <c r="AC44" i="2" s="1"/>
  <c r="AB13" i="2" l="1"/>
  <c r="AC13" i="2" s="1"/>
  <c r="AC43" i="2" s="1"/>
  <c r="AC45" i="2" s="1"/>
</calcChain>
</file>

<file path=xl/sharedStrings.xml><?xml version="1.0" encoding="utf-8"?>
<sst xmlns="http://schemas.openxmlformats.org/spreadsheetml/2006/main" count="3660" uniqueCount="677">
  <si>
    <t>#</t>
  </si>
  <si>
    <t>Qty</t>
  </si>
  <si>
    <t>Width</t>
  </si>
  <si>
    <t>Height</t>
  </si>
  <si>
    <t>Color</t>
  </si>
  <si>
    <t>Door Style</t>
  </si>
  <si>
    <t>Edge</t>
  </si>
  <si>
    <t>Grain</t>
  </si>
  <si>
    <t>Flat Vert/Horz</t>
  </si>
  <si>
    <t>Sienna Vert/Horz</t>
  </si>
  <si>
    <t>Flat Vert/Horz Seq</t>
  </si>
  <si>
    <t>Shaker Reduced</t>
  </si>
  <si>
    <t>Shaker / Shaker Glass</t>
  </si>
  <si>
    <t>Clear / Rain / Reeded</t>
  </si>
  <si>
    <t>Shaker Slim</t>
  </si>
  <si>
    <t>Flat / N/A</t>
  </si>
  <si>
    <t>Colors</t>
  </si>
  <si>
    <t>Total</t>
  </si>
  <si>
    <t>Color / Finish</t>
  </si>
  <si>
    <t>Style</t>
  </si>
  <si>
    <t>Slab Vert/Horz</t>
  </si>
  <si>
    <t>Slab Vert/Horz Seq</t>
  </si>
  <si>
    <t>Shaker</t>
  </si>
  <si>
    <t>Shaker Slimline</t>
  </si>
  <si>
    <t>ANTRACITE LINEN -GSX7R</t>
  </si>
  <si>
    <t>Edge_1</t>
  </si>
  <si>
    <t>Style_1</t>
  </si>
  <si>
    <t>BIANCO -GS68R</t>
  </si>
  <si>
    <t>BRUCIATO -SME005</t>
  </si>
  <si>
    <t>BUFF LINEN -GS20M</t>
  </si>
  <si>
    <t>CANYON BLEACH -GSD23</t>
  </si>
  <si>
    <t>CANYON CHARCOAL -GSTM2</t>
  </si>
  <si>
    <t>CANYON COCO -GSD19</t>
  </si>
  <si>
    <t>CANYON OAK -GSD17</t>
  </si>
  <si>
    <t>CANYON WALNUT -GSD18</t>
  </si>
  <si>
    <t>CARBONE -GSDH3</t>
  </si>
  <si>
    <t>CAYMAN -GSDP8</t>
  </si>
  <si>
    <t>CENTRAL -SMM025</t>
  </si>
  <si>
    <t>CHRYSLER -SMM021</t>
  </si>
  <si>
    <t>CIMENTO -GSDA4</t>
  </si>
  <si>
    <t>CORAL BARK -GSP46</t>
  </si>
  <si>
    <t>CORAL SAND -GSP42</t>
  </si>
  <si>
    <t>DAYTON RIFT -GSAV1</t>
  </si>
  <si>
    <t>EMPIRE -SMM020</t>
  </si>
  <si>
    <t>EPIC -SMM023</t>
  </si>
  <si>
    <t>EUCALIPTO BROWN -GSDB3</t>
  </si>
  <si>
    <t>EUCALIPTO GREY -GSDB2</t>
  </si>
  <si>
    <t>EUCALIPTO WHITE -GSDB1</t>
  </si>
  <si>
    <t>FANTASIA -GS40R</t>
  </si>
  <si>
    <t>FUMO -GSP32</t>
  </si>
  <si>
    <t>GRIGIO VECCHIO -GSDV4</t>
  </si>
  <si>
    <t>RIALTO HEMLOCK -GSDS8</t>
  </si>
  <si>
    <t>ICE -GSA80</t>
  </si>
  <si>
    <t>INDIAN OAK -GSAC1</t>
  </si>
  <si>
    <t>KEY WEST -GSDM6</t>
  </si>
  <si>
    <t>LAKESHORE OAK -GSDF4</t>
  </si>
  <si>
    <t>LAVA -GSDU6</t>
  </si>
  <si>
    <t>MAHNOLIA LINEN -GSDE6</t>
  </si>
  <si>
    <t>MARANELLO -GS61M</t>
  </si>
  <si>
    <t>MOCA -GSP20</t>
  </si>
  <si>
    <t>NOCE -GSP24</t>
  </si>
  <si>
    <t>NOCE RIBERA -GSDF2</t>
  </si>
  <si>
    <t>NOTTE -GSA54</t>
  </si>
  <si>
    <t>OLMO CAFÉ -SM4584</t>
  </si>
  <si>
    <t>OLMO FUME -SM4521</t>
  </si>
  <si>
    <t>OLMO MIELE -SM4565</t>
  </si>
  <si>
    <t>PALISANDRO AZURO -GSDF8</t>
  </si>
  <si>
    <t>PALISANDRO GRIGIO -GSDF9</t>
  </si>
  <si>
    <t>PALISANDRO WALNUT -GSDF9</t>
  </si>
  <si>
    <t>PAMPAS -SMW006</t>
  </si>
  <si>
    <t>PANNA -GS98R</t>
  </si>
  <si>
    <t>PECAN GOLD -GSDS6</t>
  </si>
  <si>
    <t>PECAN ROAST -GSDR3</t>
  </si>
  <si>
    <t>PECAN SCURO -GSDS7</t>
  </si>
  <si>
    <t>PRAGUE RIFT -GSAV2</t>
  </si>
  <si>
    <t>QUERCIA ANTICA -GSP63</t>
  </si>
  <si>
    <t>QUERCIA BUIO -GSP64</t>
  </si>
  <si>
    <t>ROCKEFELLER -SMM022</t>
  </si>
  <si>
    <t>ROVERE AGENTO -GSDH1</t>
  </si>
  <si>
    <t>ROVERE GRIGIO -GSDH2</t>
  </si>
  <si>
    <t>ROVERE SABBIA -GSP01</t>
  </si>
  <si>
    <t>RUSTIC OAK -GSDF5</t>
  </si>
  <si>
    <t>RUSTICA -GSDF3</t>
  </si>
  <si>
    <t>TAIGA -SMW004</t>
  </si>
  <si>
    <t>TIGER EYE -GSDS2</t>
  </si>
  <si>
    <t>UVA -GSP25</t>
  </si>
  <si>
    <t>WILDWOOD -GSP50</t>
  </si>
  <si>
    <t>WOOLWORTH -SMM026</t>
  </si>
  <si>
    <t>WOOD: FRASSINO CHIARO -PVFC23</t>
  </si>
  <si>
    <t>Style_2</t>
  </si>
  <si>
    <t>WOOD: FRASSINO SCURO -PVFS22</t>
  </si>
  <si>
    <t>WOOD: NOCE NATURALE -PVNN12</t>
  </si>
  <si>
    <t>WOOD: NOCE SBIANCATO -PVNS13</t>
  </si>
  <si>
    <t>WOOD: QUERCIA -PVQU05</t>
  </si>
  <si>
    <t>WOOD: ROVERE FIRENZE -PVRF04</t>
  </si>
  <si>
    <t>WOOD: ROVERE MILANO -PVRM03</t>
  </si>
  <si>
    <t>WOOD: ROVERE VERONA -PVRV02</t>
  </si>
  <si>
    <t>WOOD: QUERCIA SPAZZOLATO -PVQS06</t>
  </si>
  <si>
    <t>NITRO MATTE: ANTHRACITE -IN3155NF</t>
  </si>
  <si>
    <t>NITRO MATTE: BIANCO -INL01NF</t>
  </si>
  <si>
    <t>NITRO MATTE: BEIGE SEDONA -INL18NF</t>
  </si>
  <si>
    <t>NITRO MATTE: CAMELLO -INL09NF</t>
  </si>
  <si>
    <t>NITRO MATTE: CAPPUCCINO -INL08NF</t>
  </si>
  <si>
    <t>NITRO MATTE: GRIGIO NUVOLA -INL12NF</t>
  </si>
  <si>
    <t>NITRO MATTE: GRIGIO PERLA -INL10NF</t>
  </si>
  <si>
    <t>NITRO MATTE: LATTE -INL32NF</t>
  </si>
  <si>
    <t>NITRO MATTE: MARINE AZURO -INL04NF</t>
  </si>
  <si>
    <t>NITRO MATTE: NERO -INL07NF</t>
  </si>
  <si>
    <t>NITRO MATTE: VERDE ERBA -INL05NF</t>
  </si>
  <si>
    <t>GLOSS 1/S: BIANCO -INL01HG</t>
  </si>
  <si>
    <t>GLOSS 1/S: BLACK -INLBLKHG</t>
  </si>
  <si>
    <t>GLOSS 1/S: CARBONE -INDH3HG</t>
  </si>
  <si>
    <t>GLOSS 1/S: CANYON CHARCOAL -INTM2HG</t>
  </si>
  <si>
    <t>GLOSS 1/S: EUCALIPTO BROWN -INDB3HG</t>
  </si>
  <si>
    <t>GLOSS 1/S: EUCALIPTO GREY -INDB2HG</t>
  </si>
  <si>
    <t>GLOSS 1/S: PALISANDRO AZURO -INDF8HG</t>
  </si>
  <si>
    <t>GLOSS 1/S: ROVERE GRIGIO -INDH2HG</t>
  </si>
  <si>
    <t>GLOSS 1/S: ZEBRANO -INDEMHG</t>
  </si>
  <si>
    <t>GLOSS 2/S: BIANCO -INL01HG2</t>
  </si>
  <si>
    <t>GLOSS 2/S: BLACK -INLBLKHG2</t>
  </si>
  <si>
    <t>GLOSS 2/S: CARBONE -INDH3HG2</t>
  </si>
  <si>
    <t>GLOSS 2/S: CANYON CHARCOAL -INTM2HG2</t>
  </si>
  <si>
    <t>GLOSS 2/S: EUCALIPTO BROWN -INDB3HG2</t>
  </si>
  <si>
    <t>GLOSS 2/S: EUCALIPTO GREY -INDB2HG2</t>
  </si>
  <si>
    <t>GLOSS 2/S: PALISANDRO AZURO -INDF8HG2</t>
  </si>
  <si>
    <t>GLOSS 2/S: ROVERE GRIGIO -INDH2HG2</t>
  </si>
  <si>
    <t>GLOSS 2/S: ZEBRANO -INDEMHG2</t>
  </si>
  <si>
    <t>METALICA: BLACK -PAY7BQ</t>
  </si>
  <si>
    <t>METALICA: ROSE GOLD -PAY7CC</t>
  </si>
  <si>
    <t>METALICA: SILVER -PAY7BV</t>
  </si>
  <si>
    <t>METALICA: TITANIUM -PAY7BT</t>
  </si>
  <si>
    <t>METALICA: WHITE GOLD -PAY7CB</t>
  </si>
  <si>
    <t>Style_3</t>
  </si>
  <si>
    <t>Style_4</t>
  </si>
  <si>
    <t>MATCHING</t>
  </si>
  <si>
    <t>FLAT</t>
  </si>
  <si>
    <t>VERTICAL</t>
  </si>
  <si>
    <t>N/A</t>
  </si>
  <si>
    <t>NONE</t>
  </si>
  <si>
    <t>SIENNA</t>
  </si>
  <si>
    <t>HORIZONTAL</t>
  </si>
  <si>
    <t>SHAKER</t>
  </si>
  <si>
    <t>SHAKER SLIMLINE</t>
  </si>
  <si>
    <t>SHAKER - OPEN</t>
  </si>
  <si>
    <t>VERTICAL SEQUENCED</t>
  </si>
  <si>
    <t>SHAKER REDUCED RAIL</t>
  </si>
  <si>
    <t>SHAKER - CLEAR</t>
  </si>
  <si>
    <t>HORIZONTAL SEQUENCED</t>
  </si>
  <si>
    <t>SHAKER - ACID</t>
  </si>
  <si>
    <t>SHAKER - OPEN NO GLASS</t>
  </si>
  <si>
    <t>SHAKER - RAIN</t>
  </si>
  <si>
    <t>SHAKER - CLEAR GLASS</t>
  </si>
  <si>
    <t>SHAKER - REEDED</t>
  </si>
  <si>
    <t>SHAKER - SMOKED GLASS</t>
  </si>
  <si>
    <t>SHAKER - ACID ETCH GLASS</t>
  </si>
  <si>
    <t>SHAKER - MIRRORED GLASS</t>
  </si>
  <si>
    <t>SHAKER - RAIN GLASS</t>
  </si>
  <si>
    <t>SHAKER - REEDED GLASS</t>
  </si>
  <si>
    <t>REF_STYLE</t>
  </si>
  <si>
    <t>REF_EDGE</t>
  </si>
  <si>
    <t>_1</t>
  </si>
  <si>
    <t>Flat_1</t>
  </si>
  <si>
    <t>Flat_2</t>
  </si>
  <si>
    <t>Flat_3</t>
  </si>
  <si>
    <t>_2</t>
  </si>
  <si>
    <t>_3</t>
  </si>
  <si>
    <t>REF_GRAIN</t>
  </si>
  <si>
    <t>GRAIN CONCANTENATE</t>
  </si>
  <si>
    <t>Sienna_1</t>
  </si>
  <si>
    <t xml:space="preserve">VERTICAL </t>
  </si>
  <si>
    <t>Sienna_2</t>
  </si>
  <si>
    <t>Shaker_1</t>
  </si>
  <si>
    <t>Shaker_2</t>
  </si>
  <si>
    <t>Shaker_3</t>
  </si>
  <si>
    <t>Sienna_3</t>
  </si>
  <si>
    <t>SRR</t>
  </si>
  <si>
    <t>SSL</t>
  </si>
  <si>
    <t>DOOR SHORTCUT</t>
  </si>
  <si>
    <t>SONG</t>
  </si>
  <si>
    <t>SCG</t>
  </si>
  <si>
    <t>SSG</t>
  </si>
  <si>
    <t>SAEG</t>
  </si>
  <si>
    <t>SMG</t>
  </si>
  <si>
    <t>SRG</t>
  </si>
  <si>
    <t>SREG</t>
  </si>
  <si>
    <t>SRR_1</t>
  </si>
  <si>
    <t>SRR_2</t>
  </si>
  <si>
    <t>SRR_3</t>
  </si>
  <si>
    <t>SSL_1</t>
  </si>
  <si>
    <t>SSL_2</t>
  </si>
  <si>
    <t>SSL_3</t>
  </si>
  <si>
    <t>SCG_1</t>
  </si>
  <si>
    <t>SCG_2</t>
  </si>
  <si>
    <t>SCG_3</t>
  </si>
  <si>
    <t>SSG_1</t>
  </si>
  <si>
    <t>SSG_2</t>
  </si>
  <si>
    <t>SSG_3</t>
  </si>
  <si>
    <t>SAEG_1</t>
  </si>
  <si>
    <t>SAEG_2</t>
  </si>
  <si>
    <t>SAEG_3</t>
  </si>
  <si>
    <t>SMG_1</t>
  </si>
  <si>
    <t>SMG_2</t>
  </si>
  <si>
    <t>SMG_3</t>
  </si>
  <si>
    <t>SRG_1</t>
  </si>
  <si>
    <t>SRG_2</t>
  </si>
  <si>
    <t>SRG_3</t>
  </si>
  <si>
    <t>SREG_1</t>
  </si>
  <si>
    <t>SREG_2</t>
  </si>
  <si>
    <t>SREG_3</t>
  </si>
  <si>
    <t>SONG_1</t>
  </si>
  <si>
    <t>SONG_2</t>
  </si>
  <si>
    <t>SONG_3</t>
  </si>
  <si>
    <t>GRAIN SHORTCUT</t>
  </si>
  <si>
    <t>(Inches)</t>
  </si>
  <si>
    <t>Rounded Sq Ft</t>
  </si>
  <si>
    <t>Per Unit</t>
  </si>
  <si>
    <t>Sq Ft</t>
  </si>
  <si>
    <t>Price</t>
  </si>
  <si>
    <t>Per Sq Ft</t>
  </si>
  <si>
    <t>Date:</t>
  </si>
  <si>
    <t>Customer #</t>
  </si>
  <si>
    <t>Customer Name:</t>
  </si>
  <si>
    <t>PO#</t>
  </si>
  <si>
    <t>Sub-Total</t>
  </si>
  <si>
    <t>Surcharge</t>
  </si>
  <si>
    <t>Total Sq Ft</t>
  </si>
  <si>
    <t>TRUGLOSS:  ARCTIC</t>
  </si>
  <si>
    <t>TRUGLOSS:  ALABASTER</t>
  </si>
  <si>
    <t>TRUGLOSS:  SAND</t>
  </si>
  <si>
    <t>TRUGLOSS:  ASH</t>
  </si>
  <si>
    <t>TRUGLOSS:  SLATE</t>
  </si>
  <si>
    <t>TRUGLOSS:  MOCHA</t>
  </si>
  <si>
    <t>TRUGLOSS:  DOVE</t>
  </si>
  <si>
    <t>TRUGLOSS:  ATLANTIC</t>
  </si>
  <si>
    <t>TRUGLOSS:  CHARCOAL</t>
  </si>
  <si>
    <t>TRUGLOSS:  CARBON</t>
  </si>
  <si>
    <t>TRUGLOSS:  CHAMPAGNE</t>
  </si>
  <si>
    <t>TRUGLOSS:  SILVER</t>
  </si>
  <si>
    <t>TRUGLOSS:  GRAPHITE</t>
  </si>
  <si>
    <t>TRUGLOSS:  BRILLIANT PEARL</t>
  </si>
  <si>
    <t>TRUGLOSS:  WIRED MERCURY</t>
  </si>
  <si>
    <t>TRUGLOSS:  WIRED ZINC</t>
  </si>
  <si>
    <t>TRUGLOSS:  PEWTER</t>
  </si>
  <si>
    <t>TRUGLOSS:  MISTY MIRA</t>
  </si>
  <si>
    <t>TRUGLOSS:  VINTAGE MIRA</t>
  </si>
  <si>
    <t>TRUGLOSS:  LAVATO OAK</t>
  </si>
  <si>
    <t>TRUGLOSS:  SIENNA TEAK</t>
  </si>
  <si>
    <t>TRUGLOSS:  TIERRA ELM</t>
  </si>
  <si>
    <t>TRUGLOSS:  RIGA BIRCH</t>
  </si>
  <si>
    <t>TRUMATTE: ARCTIC</t>
  </si>
  <si>
    <t>TRUMATTE: ALABASTER</t>
  </si>
  <si>
    <t>TRUMATTE: SHELL</t>
  </si>
  <si>
    <t>TRUMATTE: ASH</t>
  </si>
  <si>
    <t>TRUMATTE: JURA</t>
  </si>
  <si>
    <t>TRUMATTE: SLATE</t>
  </si>
  <si>
    <t>TRUMATTE: DOVE</t>
  </si>
  <si>
    <t>TRUMATTE: CHARCOAL</t>
  </si>
  <si>
    <t>TRUMATTE: CARBON</t>
  </si>
  <si>
    <t>TRUMATTE: RAINFOREST</t>
  </si>
  <si>
    <t>TRUMATTE: OCEANIC</t>
  </si>
  <si>
    <t>TRUMATTE: BRAUN</t>
  </si>
  <si>
    <t>TRUMATTE: GRAPHITE</t>
  </si>
  <si>
    <t>VELVET: WIRED MERCURY</t>
  </si>
  <si>
    <t>VELVET: LAVATO OAK</t>
  </si>
  <si>
    <t>VELVET: SIENNA TEAK</t>
  </si>
  <si>
    <t>VELVET: TIERRA ELM</t>
  </si>
  <si>
    <t>VELVET: RIGA BIRCH</t>
  </si>
  <si>
    <t>Slab Laser</t>
  </si>
  <si>
    <t>Slab w/ Pull</t>
  </si>
  <si>
    <t>FLAT LASER BANDING</t>
  </si>
  <si>
    <t>FLATLB</t>
  </si>
  <si>
    <t>FLATWP</t>
  </si>
  <si>
    <t>FLAT W/ INTEGRATED PULL</t>
  </si>
  <si>
    <t>Edge_2</t>
  </si>
  <si>
    <t>Style_5</t>
  </si>
  <si>
    <t>Style_6</t>
  </si>
  <si>
    <t>Style_7</t>
  </si>
  <si>
    <t>Style_8</t>
  </si>
  <si>
    <t>Flat_4</t>
  </si>
  <si>
    <t>Flat_5</t>
  </si>
  <si>
    <t>Flat_6</t>
  </si>
  <si>
    <t>Sienna_4</t>
  </si>
  <si>
    <t>Sienna_5</t>
  </si>
  <si>
    <t>Sienna_6</t>
  </si>
  <si>
    <t>Shaker_4</t>
  </si>
  <si>
    <t>Shaker_5</t>
  </si>
  <si>
    <t>Shaker_6</t>
  </si>
  <si>
    <t>SRR_4</t>
  </si>
  <si>
    <t>SRR_5</t>
  </si>
  <si>
    <t>SRR_6</t>
  </si>
  <si>
    <t>SSL_4</t>
  </si>
  <si>
    <t>SSL_5</t>
  </si>
  <si>
    <t>SSL_6</t>
  </si>
  <si>
    <t>SONG_4</t>
  </si>
  <si>
    <t>SONG_5</t>
  </si>
  <si>
    <t>SONG_6</t>
  </si>
  <si>
    <t>SCG_4</t>
  </si>
  <si>
    <t>SCG_5</t>
  </si>
  <si>
    <t>SCG_6</t>
  </si>
  <si>
    <t>SSG_4</t>
  </si>
  <si>
    <t>SSG_5</t>
  </si>
  <si>
    <t>SSG_6</t>
  </si>
  <si>
    <t>SAEG_4</t>
  </si>
  <si>
    <t>SAEG_5</t>
  </si>
  <si>
    <t>SAEG_6</t>
  </si>
  <si>
    <t>SMG_4</t>
  </si>
  <si>
    <t>SMG_5</t>
  </si>
  <si>
    <t>SMG_6</t>
  </si>
  <si>
    <t>SRG_4</t>
  </si>
  <si>
    <t>SRG_5</t>
  </si>
  <si>
    <t>SRG_6</t>
  </si>
  <si>
    <t>SREG_4</t>
  </si>
  <si>
    <t>SREG_5</t>
  </si>
  <si>
    <t>SREG_6</t>
  </si>
  <si>
    <t>Flatlb_4</t>
  </si>
  <si>
    <t>Flatlb_5</t>
  </si>
  <si>
    <t>Flatlb_6</t>
  </si>
  <si>
    <t>Flatwp_4</t>
  </si>
  <si>
    <t>Flatwp_5</t>
  </si>
  <si>
    <t>Flatwp_6</t>
  </si>
  <si>
    <t>_6</t>
  </si>
  <si>
    <t>_4</t>
  </si>
  <si>
    <t>_5</t>
  </si>
  <si>
    <t>Flat Laser Vert/Horz</t>
  </si>
  <si>
    <t>Flat Laser Vert/Horz Seq</t>
  </si>
  <si>
    <t>Flat w/ Integrated Pull</t>
  </si>
  <si>
    <t>Slab Laser Seq</t>
  </si>
  <si>
    <t>FLAT W/ INTEGRATED PULL SURCHARGE</t>
  </si>
  <si>
    <t>TOTAL DOORS WITH PULLS</t>
  </si>
  <si>
    <t>CHARGE PER DOOR</t>
  </si>
  <si>
    <t>TOTAL INTEGRATED PULL SURCHARGE</t>
  </si>
  <si>
    <t>LUVIH: ANCHOR GREY</t>
  </si>
  <si>
    <t>LUVIH: BERRY BUNCH</t>
  </si>
  <si>
    <t>LUVIH: BLAZE GREY</t>
  </si>
  <si>
    <t>LUVIH: BLUSH</t>
  </si>
  <si>
    <t>LUVIH: BORAZO MARBLE</t>
  </si>
  <si>
    <t>LUVIH: CANISTER</t>
  </si>
  <si>
    <t>LUVIH: CASTLE GREEN</t>
  </si>
  <si>
    <t>LUVIH: CHALKY WHITE</t>
  </si>
  <si>
    <t>LUVIH: CHARCOAL</t>
  </si>
  <si>
    <t>LUVIH: COFFEE</t>
  </si>
  <si>
    <t>LUVIH: CRATER BLUE</t>
  </si>
  <si>
    <t>LUVIH: FOSSIL GREY</t>
  </si>
  <si>
    <t>LUVIH: GALILEAN</t>
  </si>
  <si>
    <t>LUVIH: HARBOR GREY</t>
  </si>
  <si>
    <t>LUVIH: KHAKI</t>
  </si>
  <si>
    <t>LUVIH: LARK</t>
  </si>
  <si>
    <t>LUVIH: PASTRY WHITE</t>
  </si>
  <si>
    <t>LUVIH: ROSE GERANIUM</t>
  </si>
  <si>
    <t>LUVIH: SHIBORI BLUE</t>
  </si>
  <si>
    <t>LUVIH: UMBER</t>
  </si>
  <si>
    <t>MEISTER MATTE: ANCHOR GREY</t>
  </si>
  <si>
    <t>MEISTER MATTE: BLAZE GREY</t>
  </si>
  <si>
    <t>MEISTER MATTE: CHALKY WHITE</t>
  </si>
  <si>
    <t>MEISTER MATTE: CHARCOAL</t>
  </si>
  <si>
    <t>MEISTER MATTE: CRATER BLUE</t>
  </si>
  <si>
    <t>MEISTER MATTE: FOSSIL GREY</t>
  </si>
  <si>
    <t>MEISTER MATTE: HARBOR GREY</t>
  </si>
  <si>
    <t>MEISTER MATTE: PASTRY WHITE</t>
  </si>
  <si>
    <t>MEISTER MATTE: UMBER</t>
  </si>
  <si>
    <t>MEISTER GLOSS: SOLAR WHITE</t>
  </si>
  <si>
    <t>ARANIH: ELECTRIC MOON</t>
  </si>
  <si>
    <t>ARANIH: EBONY SEPPIA</t>
  </si>
  <si>
    <t>ARANIH: GOLDEN SCURO OAK</t>
  </si>
  <si>
    <t>ARANIH: PENALAS COTTAGE PINE</t>
  </si>
  <si>
    <t>ARANIH: SILVER LEGNO OAK</t>
  </si>
  <si>
    <t>ARANIH: VATICAN MONT ELM</t>
  </si>
  <si>
    <t>Edge_3</t>
  </si>
  <si>
    <t>Style_9</t>
  </si>
  <si>
    <t>Style_10</t>
  </si>
  <si>
    <t>Style_11</t>
  </si>
  <si>
    <t>Style_12</t>
  </si>
  <si>
    <t>Flat_7</t>
  </si>
  <si>
    <t>Flat_8</t>
  </si>
  <si>
    <t>Flat_9</t>
  </si>
  <si>
    <t>Sienna_7</t>
  </si>
  <si>
    <t>Sienna_8</t>
  </si>
  <si>
    <t>Sienna_9</t>
  </si>
  <si>
    <t>Shaker_7</t>
  </si>
  <si>
    <t>Shaker_8</t>
  </si>
  <si>
    <t>Shaker_9</t>
  </si>
  <si>
    <t>SRR_7</t>
  </si>
  <si>
    <t>SRR_8</t>
  </si>
  <si>
    <t>SRR_9</t>
  </si>
  <si>
    <t>SSL_7</t>
  </si>
  <si>
    <t>SSL_8</t>
  </si>
  <si>
    <t>SSL_9</t>
  </si>
  <si>
    <t>SONG_7</t>
  </si>
  <si>
    <t>SONG_8</t>
  </si>
  <si>
    <t>SONG_9</t>
  </si>
  <si>
    <t>SCG_7</t>
  </si>
  <si>
    <t>SCG_8</t>
  </si>
  <si>
    <t>SCG_9</t>
  </si>
  <si>
    <t>SSG_7</t>
  </si>
  <si>
    <t>SSG_8</t>
  </si>
  <si>
    <t>SSG_9</t>
  </si>
  <si>
    <t>SAEG_7</t>
  </si>
  <si>
    <t>SAEG_8</t>
  </si>
  <si>
    <t>SAEG_9</t>
  </si>
  <si>
    <t>SMG_7</t>
  </si>
  <si>
    <t>SMG_8</t>
  </si>
  <si>
    <t>SMG_9</t>
  </si>
  <si>
    <t>SRG_7</t>
  </si>
  <si>
    <t>SRG_8</t>
  </si>
  <si>
    <t>SRG_9</t>
  </si>
  <si>
    <t>SREG_7</t>
  </si>
  <si>
    <t>SREG_8</t>
  </si>
  <si>
    <t>SREG_9</t>
  </si>
  <si>
    <t>_9</t>
  </si>
  <si>
    <t>_8</t>
  </si>
  <si>
    <t>_7</t>
  </si>
  <si>
    <t>ESSENZA: EUCALYPTUS FUMED SLIP MATCH</t>
  </si>
  <si>
    <t>ESSENZA: WHITE OAK RIFT SLIP MATCH</t>
  </si>
  <si>
    <t>ESSENZA: WHITE OAK PLAIN SLICED BOOK MATCH</t>
  </si>
  <si>
    <t>ESSENZA: WALNUT PLAIN SLICED BOOK MATCH</t>
  </si>
  <si>
    <t>Edge_4</t>
  </si>
  <si>
    <t>Style_13</t>
  </si>
  <si>
    <t>Style_14</t>
  </si>
  <si>
    <t>Style_15</t>
  </si>
  <si>
    <t>Style_16</t>
  </si>
  <si>
    <t>Sienna_10</t>
  </si>
  <si>
    <t>Flat_10</t>
  </si>
  <si>
    <t>Shaker_10</t>
  </si>
  <si>
    <t>SRR_10</t>
  </si>
  <si>
    <t>SSL_10</t>
  </si>
  <si>
    <t>SONG_10</t>
  </si>
  <si>
    <t>SCG_10</t>
  </si>
  <si>
    <t>SSG_10</t>
  </si>
  <si>
    <t>SAEG_10</t>
  </si>
  <si>
    <t>SMG_10</t>
  </si>
  <si>
    <t>SRG_10</t>
  </si>
  <si>
    <t>SREG_10</t>
  </si>
  <si>
    <t>Flat_11</t>
  </si>
  <si>
    <t>Sienna_11</t>
  </si>
  <si>
    <t>Shaker_11</t>
  </si>
  <si>
    <t>SRR_11</t>
  </si>
  <si>
    <t>SSL_11</t>
  </si>
  <si>
    <t>SONG_11</t>
  </si>
  <si>
    <t>SCG_11</t>
  </si>
  <si>
    <t>SSG_11</t>
  </si>
  <si>
    <t>SAEG_11</t>
  </si>
  <si>
    <t>SMG_11</t>
  </si>
  <si>
    <t>SRG_11</t>
  </si>
  <si>
    <t>SREG_11</t>
  </si>
  <si>
    <t>Flat_12</t>
  </si>
  <si>
    <t>Sienna_12</t>
  </si>
  <si>
    <t>Shaker_12</t>
  </si>
  <si>
    <t>SRR_12</t>
  </si>
  <si>
    <t>SSL_12</t>
  </si>
  <si>
    <t>SONG_12</t>
  </si>
  <si>
    <t>SCG_12</t>
  </si>
  <si>
    <t>SSG_12</t>
  </si>
  <si>
    <t>SAEG_12</t>
  </si>
  <si>
    <t>SMG_12</t>
  </si>
  <si>
    <t>SRG_12</t>
  </si>
  <si>
    <t>SREG_12</t>
  </si>
  <si>
    <t>_11</t>
  </si>
  <si>
    <t>_10</t>
  </si>
  <si>
    <t>ARIZONA CYPRESS #W53 ARTIKA</t>
  </si>
  <si>
    <t>ALLARIA #L36 TRENTO OAK</t>
  </si>
  <si>
    <t>BLACK #174 ARTIKA</t>
  </si>
  <si>
    <t>BLACK #174 RAIN</t>
  </si>
  <si>
    <t>BATTLE CREEK OAK #592 TIMBER</t>
  </si>
  <si>
    <t>CARMELO MIST #G91 ARTIKA</t>
  </si>
  <si>
    <t>COASTAL #L38 TRENTO OAK</t>
  </si>
  <si>
    <t>CANNELLA RUSTIK #G87 ARTIKA</t>
  </si>
  <si>
    <t>DOOR COUNTY OAK #603 TIMBER</t>
  </si>
  <si>
    <t>DRIFT LOUD #G92 ARTIKA</t>
  </si>
  <si>
    <t>DARK NOCE #G90 ARTIKA</t>
  </si>
  <si>
    <t>DAHAT TEAK #W64 ARTIKA</t>
  </si>
  <si>
    <t>DARK WALNUT #W66 TIMBER</t>
  </si>
  <si>
    <t>GREY ECHO #589 ARTIKA</t>
  </si>
  <si>
    <t>GRIGIO NOTTE #G86 ARTIKA</t>
  </si>
  <si>
    <t>GREGIO PINE #W29 ARTIKA</t>
  </si>
  <si>
    <t>JASPER #L34 MEZZO CHERRY</t>
  </si>
  <si>
    <t>KIRSCHE #L35 MEZZO CHERRY</t>
  </si>
  <si>
    <t>LAUREL #L37 TRENTO OAK</t>
  </si>
  <si>
    <t>LAKE FRONT OAK #654 TIMBER</t>
  </si>
  <si>
    <t>MIDNIGHT ECHO #533 ARTIKA</t>
  </si>
  <si>
    <t>MORNING FOG #596 ARTIKA</t>
  </si>
  <si>
    <t>NATURAL ELM #574 ARTIKA</t>
  </si>
  <si>
    <t>NATURAL RUSTIK #G88 ARTIKA</t>
  </si>
  <si>
    <t>NATURAL TEAK #GT7 ARTIKA</t>
  </si>
  <si>
    <t>RICHMOND CHERRY #W51 ARTIKA</t>
  </si>
  <si>
    <t>SEROTINA #L33 MEZZO CHERRY</t>
  </si>
  <si>
    <t>TAKASE TEAK #529 ARTIKA</t>
  </si>
  <si>
    <t>PEARL WHITE #043 ARTIKA</t>
  </si>
  <si>
    <t>PEARL WHITE #043 RAIN</t>
  </si>
  <si>
    <t>WHITE ZEBRINE #G85 ARTIKA</t>
  </si>
  <si>
    <t>EVENING NOTTE #L30 WALNUT PITTONI</t>
  </si>
  <si>
    <t>MIDNIGHT RUN #L39 WALNUT PITTONI</t>
  </si>
  <si>
    <t>NATURAL MARRONE #L29 WALNUT PITTONI</t>
  </si>
  <si>
    <t>SEPPIA WALNUT #L40 WALNUT PITTONI</t>
  </si>
  <si>
    <t>WHITE NEBBIA #L31 WALNUT PITTONI</t>
  </si>
  <si>
    <t>TIMELESS #L41 WALNUT PITTONI</t>
  </si>
  <si>
    <t>Edge_5</t>
  </si>
  <si>
    <t>Style_17</t>
  </si>
  <si>
    <t>Style_18</t>
  </si>
  <si>
    <t>Style_19</t>
  </si>
  <si>
    <t>Style_20</t>
  </si>
  <si>
    <t>Flat_13</t>
  </si>
  <si>
    <t>Sienna_13</t>
  </si>
  <si>
    <t>Shaker_13</t>
  </si>
  <si>
    <t>SRR_13</t>
  </si>
  <si>
    <t>SSL_13</t>
  </si>
  <si>
    <t>SONG_13</t>
  </si>
  <si>
    <t>SCG_13</t>
  </si>
  <si>
    <t>SSG_13</t>
  </si>
  <si>
    <t>SAEG_13</t>
  </si>
  <si>
    <t>SMG_13</t>
  </si>
  <si>
    <t>SRG_13</t>
  </si>
  <si>
    <t>SREG_13</t>
  </si>
  <si>
    <t>Flat_14</t>
  </si>
  <si>
    <t>Sienna_14</t>
  </si>
  <si>
    <t>Shaker_14</t>
  </si>
  <si>
    <t>SRR_14</t>
  </si>
  <si>
    <t>SSL_14</t>
  </si>
  <si>
    <t>SONG_14</t>
  </si>
  <si>
    <t>SCG_14</t>
  </si>
  <si>
    <t>SSG_14</t>
  </si>
  <si>
    <t>SAEG_14</t>
  </si>
  <si>
    <t>SMG_14</t>
  </si>
  <si>
    <t>SRG_14</t>
  </si>
  <si>
    <t>SREG_14</t>
  </si>
  <si>
    <t>Flat_15</t>
  </si>
  <si>
    <t>Sienna_15</t>
  </si>
  <si>
    <t>Shaker_15</t>
  </si>
  <si>
    <t>SRR_15</t>
  </si>
  <si>
    <t>SSL_15</t>
  </si>
  <si>
    <t>SONG_15</t>
  </si>
  <si>
    <t>SCG_15</t>
  </si>
  <si>
    <t>SSG_15</t>
  </si>
  <si>
    <t>SAEG_15</t>
  </si>
  <si>
    <t>SMG_15</t>
  </si>
  <si>
    <t>SRG_15</t>
  </si>
  <si>
    <t>SREG_15</t>
  </si>
  <si>
    <t>_13</t>
  </si>
  <si>
    <t>Comments:</t>
  </si>
  <si>
    <t>_14</t>
  </si>
  <si>
    <t>PRODUCT LINE</t>
  </si>
  <si>
    <t>SLAB/FLAT</t>
  </si>
  <si>
    <t>SHAKER (5PC)</t>
  </si>
  <si>
    <t>SIENNA (3PC)</t>
  </si>
  <si>
    <t>GRAIN MATCHED</t>
  </si>
  <si>
    <t xml:space="preserve">SLAB WITH LASER </t>
  </si>
  <si>
    <t>(PREPPED FOR GLASS)</t>
  </si>
  <si>
    <t xml:space="preserve">SHAKER OPEN </t>
  </si>
  <si>
    <t>LASER BANDING</t>
  </si>
  <si>
    <t xml:space="preserve">SLAB W/ </t>
  </si>
  <si>
    <t>INTEGRATED PULL</t>
  </si>
  <si>
    <t>SLAB W/</t>
  </si>
  <si>
    <t>SALT- TFL</t>
  </si>
  <si>
    <t>SALT - INNOLAC GLOSS 1/S</t>
  </si>
  <si>
    <t>SALT - INNOLAC GLOSS 2/S</t>
  </si>
  <si>
    <t>SALT- NITRO SUPERMATTE 2/S</t>
  </si>
  <si>
    <t>SALT - METALICA</t>
  </si>
  <si>
    <t>SALT - PURA VITA (WOOD)</t>
  </si>
  <si>
    <t>STYLELITE - SOLID COLORS</t>
  </si>
  <si>
    <t>STYLELITE - METALLIC/GRAINED</t>
  </si>
  <si>
    <t>STEVENSWOOD - ARTIKA/RAIN</t>
  </si>
  <si>
    <t>STEVENSWOOD - LEGNO</t>
  </si>
  <si>
    <t>STEVENSWOOD - TIMBER</t>
  </si>
  <si>
    <t>MERINO - MEISTER</t>
  </si>
  <si>
    <t>MERINO - LUVIH</t>
  </si>
  <si>
    <t>MERINO - ARANIH</t>
  </si>
  <si>
    <t>FINSA - ESSENZA (WOOD)</t>
  </si>
  <si>
    <t>Flat Door Specs:</t>
  </si>
  <si>
    <t>Minimum Sq Ft Surcharge: **Any door order under 20 Sq Ft per brand regardless of door style or type will be subject to an $80.00 surcharge.</t>
  </si>
  <si>
    <t xml:space="preserve">Integrated Finger Pull Surcharge: **Doors ordered with Integrated Finger Pull will be charged per Sq Ft along with a </t>
  </si>
  <si>
    <t>FLAT HORIZONTAL</t>
  </si>
  <si>
    <t>FLAT VERTICAL GRAIN</t>
  </si>
  <si>
    <t>OR SOLID COLOR</t>
  </si>
  <si>
    <t>Flat doors are cut in 1/16" increments and are edge banded with PUR (Polyurethane Reactant), this creates a superior bond that is highly water resistant.</t>
  </si>
  <si>
    <t>SALT</t>
  </si>
  <si>
    <t>StyleLite</t>
  </si>
  <si>
    <t>Merino</t>
  </si>
  <si>
    <t>Finsa</t>
  </si>
  <si>
    <t>Stevenswood</t>
  </si>
  <si>
    <t>Available in all Series Colors</t>
  </si>
  <si>
    <t>Saviola Vertical</t>
  </si>
  <si>
    <t>Min Width (inches)</t>
  </si>
  <si>
    <t>Max Width (inches)</t>
  </si>
  <si>
    <t>Min Height (inches)</t>
  </si>
  <si>
    <t>Max Height (inches)</t>
  </si>
  <si>
    <t>Saviola Horizontal</t>
  </si>
  <si>
    <t>SM'art Vertical</t>
  </si>
  <si>
    <t>SM'art Horizontal</t>
  </si>
  <si>
    <t>Innolac Gloss 1/s + 2/s Vertical</t>
  </si>
  <si>
    <t>Innolac Gloss 1/s + 2/s Horizontal</t>
  </si>
  <si>
    <t>Nitro Supermatte 2/s (no grain)</t>
  </si>
  <si>
    <t>Metalica Vertical (textured brushing direction)</t>
  </si>
  <si>
    <t>Metalica Horizontal (textured brushing direction)</t>
  </si>
  <si>
    <t>Pura Vita Vertical 1/s (wood)</t>
  </si>
  <si>
    <t>Pura Vita Horizontall 1/s (wood)</t>
  </si>
  <si>
    <t>Pura Vita Vertical 2/s (wood)</t>
  </si>
  <si>
    <t>Pura Vita Horizontall 2/s (wood)</t>
  </si>
  <si>
    <t>StyleLite Vertical</t>
  </si>
  <si>
    <t>StyleLite Horizontal</t>
  </si>
  <si>
    <t>120-3/4</t>
  </si>
  <si>
    <t>Meister 2/s (no grain)</t>
  </si>
  <si>
    <t>Luvih 2/s (no grain)</t>
  </si>
  <si>
    <t>Aranih Vertical</t>
  </si>
  <si>
    <t>Aranih Horizontal</t>
  </si>
  <si>
    <t>95-7/8</t>
  </si>
  <si>
    <t>47-7/8</t>
  </si>
  <si>
    <t>47-7/8 or 109-7/8</t>
  </si>
  <si>
    <t>119-7/8</t>
  </si>
  <si>
    <t>109-7/8</t>
  </si>
  <si>
    <t>47-7/8 or 119-7/8</t>
  </si>
  <si>
    <t>Essenza Vertical</t>
  </si>
  <si>
    <t>Essenza Horizontal</t>
  </si>
  <si>
    <t>48-3/8</t>
  </si>
  <si>
    <t>48-7/8</t>
  </si>
  <si>
    <t>120-7/8</t>
  </si>
  <si>
    <t>Artika / Rain / Timber Vertical</t>
  </si>
  <si>
    <t>Artika / Rain / Timber Horizontal</t>
  </si>
  <si>
    <t>60-7/8</t>
  </si>
  <si>
    <t>Flat Door Grain Matched Specs:</t>
  </si>
  <si>
    <r>
      <t xml:space="preserve">Flat doors are cut in 1/16" increments and are edge banded with PUR (Polyurethane Reactant), this creates a superior bond that is highly water resistant. </t>
    </r>
    <r>
      <rPr>
        <b/>
        <u/>
        <sz val="11"/>
        <color theme="1"/>
        <rFont val="Aptos Narrow"/>
        <family val="2"/>
        <scheme val="minor"/>
      </rPr>
      <t>**All grain matched doors require drawings**</t>
    </r>
  </si>
  <si>
    <t>Available in wood grain patterns only</t>
  </si>
  <si>
    <t>Available in select wood grain patterns:</t>
  </si>
  <si>
    <t>Lavato Oak</t>
  </si>
  <si>
    <t>Sienna Teak</t>
  </si>
  <si>
    <t>Tierra Elm</t>
  </si>
  <si>
    <t>Riga Birch</t>
  </si>
  <si>
    <t>Flat Door w/ Laser Banding Specs:</t>
  </si>
  <si>
    <t>Not available</t>
  </si>
  <si>
    <t>Flat Door w/ Laser Banding Grain Match Specs:</t>
  </si>
  <si>
    <t>Flat Door w/ Integrated Finger Pull Specs:</t>
  </si>
  <si>
    <t>119-1/2</t>
  </si>
  <si>
    <t>SIENNA HORIZONTAL</t>
  </si>
  <si>
    <t xml:space="preserve">SIENNA VERTICAL </t>
  </si>
  <si>
    <t>Shaker (5pc) Door Specs:</t>
  </si>
  <si>
    <t>Sienna (3pc) Door Specs:</t>
  </si>
  <si>
    <t>Available in these TruMatte colors:</t>
  </si>
  <si>
    <t>Alabaster</t>
  </si>
  <si>
    <t>Arctic</t>
  </si>
  <si>
    <t>Ash</t>
  </si>
  <si>
    <t>Carbon</t>
  </si>
  <si>
    <t>Charcoal</t>
  </si>
  <si>
    <t>Dove</t>
  </si>
  <si>
    <t>Oceanic</t>
  </si>
  <si>
    <t>Shell</t>
  </si>
  <si>
    <t>Slate</t>
  </si>
  <si>
    <t>Available in select series below, all colors</t>
  </si>
  <si>
    <t xml:space="preserve">SHAKER VERTICAL </t>
  </si>
  <si>
    <t>SHAKER HORIZONTAL</t>
  </si>
  <si>
    <t>Shaker (5pc) Open For Customer Inserted Center Panel Door Specs:</t>
  </si>
  <si>
    <t>***Maximum height for shaker doors is 48" anything over will come standard with a center rail unless specified otherwise. **</t>
  </si>
  <si>
    <t>Shaker (5pc)Reduced Rail Door Specs:</t>
  </si>
  <si>
    <t xml:space="preserve">SHAKER HORIZONTAL </t>
  </si>
  <si>
    <t>Shaker Slimline Door Specs:</t>
  </si>
  <si>
    <t>Not available, coming Q4 2024</t>
  </si>
  <si>
    <t>Shaker (5pc) with Glass Insert Door Specs:</t>
  </si>
  <si>
    <t>Minimum Height (inches)</t>
  </si>
  <si>
    <t>Style Size (inches)</t>
  </si>
  <si>
    <t>1-1/2</t>
  </si>
  <si>
    <t>2-1/4</t>
  </si>
  <si>
    <t>2-1/2</t>
  </si>
  <si>
    <t xml:space="preserve">See Yellow Graph </t>
  </si>
  <si>
    <t>customer inserted center panel. Routing leaves exposed core material.</t>
  </si>
  <si>
    <t>Flat Door w/ Laser Banding doors are cut in 1/16" increments and are edge banded with Hot Air Technology creating a "seamless" bond.</t>
  </si>
  <si>
    <r>
      <t xml:space="preserve">Flat Door w/ Laser Banding doors are cut in 1/16" increments and are edge banded with Hot Air Technology creating a "seamless" bond. </t>
    </r>
    <r>
      <rPr>
        <b/>
        <u/>
        <sz val="11"/>
        <color theme="1"/>
        <rFont val="Aptos Narrow"/>
        <family val="2"/>
        <scheme val="minor"/>
      </rPr>
      <t>**All grain matched doors require drawings**</t>
    </r>
  </si>
  <si>
    <t>Flat Door w/ Integrated Finger Pull doors are cut in 1/16" increments and are edge banded with PUR (Polyurethane Reactant), this creates a superior bond that is highly water resistant.</t>
  </si>
  <si>
    <t xml:space="preserve">Sienna doors are cut in 1/16" increments and are edge banded with PUR (Polyurethane Reactant), this creates a superior bond that is highly water resistant. Doors use doweled construction and glued using Titebond 3 adhesive. </t>
  </si>
  <si>
    <t xml:space="preserve">Shaker doors are cut in 1/16" increments and are edge banded with PUR (Polyurethane Reactant), this creates a superior bond that is highly water resistant. Doors use doweled construction and glued using Titebond 3 adhesive. </t>
  </si>
  <si>
    <t>Shaker open doors are cut in 1/16" increments and are edge banded with PUR, this creates a superior bond that is highly water resistant. Doors use doweled construction and glued using Titebond 3 adhesive. Doors are assembled and are routed on backside to recieve -</t>
  </si>
  <si>
    <t>Reduced Rail options are: 1-1/2", 2", 2-1/4", or 2-1/2"</t>
  </si>
  <si>
    <t xml:space="preserve">Shaker Slimline doors are cut in 1/16" increments and are edge banded with PUR, this creates a superior bond that is highly water resistant. Doors use doweled construction and glued using Titebond 3 adhesive. </t>
  </si>
  <si>
    <t xml:space="preserve">Shaker Reduced Rail doors are cut in 1/16" increments and are edge banded with PUR (Polyurethane Reactant), this creates a superior bond that is highly water resistant. Doors use doweled construction and glued using Titebond 3 adhesive. </t>
  </si>
  <si>
    <t xml:space="preserve"> All dados for glass are hand painted black and door is assembled/shipped with glass inserted.</t>
  </si>
  <si>
    <t xml:space="preserve">Shaker open doors are cut in 1/16" increments and are edge banded with PUR, this creates a superior bond that is highly water resistant. Doors use doweled construction and glued using Titebond 3 adhesive. </t>
  </si>
  <si>
    <t xml:space="preserve">SLAB </t>
  </si>
  <si>
    <t>REDUCED RAIL</t>
  </si>
  <si>
    <t xml:space="preserve">SHAKER </t>
  </si>
  <si>
    <t>WITH GLASS</t>
  </si>
  <si>
    <t>Legno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</si>
</sst>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b/>
      <sz val="14"/>
      <color rgb="FFFFFF00"/>
      <name val="Aptos Narrow"/>
      <family val="2"/>
      <scheme val="minor"/>
    </font>
    <font>
      <sz val="11"/>
      <color rgb="FFFFFF0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u/>
      <sz val="11"/>
      <color rgb="FFFF0000"/>
      <name val="Aptos Narrow"/>
      <family val="2"/>
      <scheme val="minor"/>
    </font>
    <font>
      <b/>
      <sz val="9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9" fontId="0" fillId="0" borderId="20" xfId="0" applyNumberFormat="1" applyBorder="1" applyAlignment="1">
      <alignment horizontal="center" vertical="center"/>
    </xf>
    <xf numFmtId="39" fontId="0" fillId="0" borderId="20" xfId="0" applyNumberFormat="1" applyBorder="1" applyAlignment="1" applyProtection="1">
      <alignment horizontal="center" vertical="center"/>
      <protection hidden="1"/>
    </xf>
    <xf numFmtId="4" fontId="0" fillId="0" borderId="20" xfId="0" applyNumberFormat="1" applyBorder="1" applyAlignment="1">
      <alignment horizontal="center" vertical="center"/>
    </xf>
    <xf numFmtId="39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9" fontId="0" fillId="0" borderId="28" xfId="0" applyNumberFormat="1" applyBorder="1" applyAlignment="1">
      <alignment horizontal="center" vertical="center"/>
    </xf>
    <xf numFmtId="39" fontId="0" fillId="0" borderId="28" xfId="0" applyNumberFormat="1" applyBorder="1" applyAlignment="1" applyProtection="1">
      <alignment horizontal="center" vertical="center"/>
      <protection hidden="1"/>
    </xf>
    <xf numFmtId="39" fontId="0" fillId="0" borderId="2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13" fontId="0" fillId="0" borderId="20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3" fontId="0" fillId="0" borderId="28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64" fontId="0" fillId="0" borderId="32" xfId="0" applyNumberFormat="1" applyBorder="1"/>
    <xf numFmtId="164" fontId="0" fillId="0" borderId="34" xfId="0" applyNumberFormat="1" applyBorder="1"/>
    <xf numFmtId="0" fontId="1" fillId="0" borderId="0" xfId="0" applyFont="1"/>
    <xf numFmtId="0" fontId="0" fillId="0" borderId="41" xfId="0" applyBorder="1"/>
    <xf numFmtId="0" fontId="0" fillId="0" borderId="7" xfId="0" applyBorder="1"/>
    <xf numFmtId="0" fontId="9" fillId="6" borderId="0" xfId="0" applyFont="1" applyFill="1"/>
    <xf numFmtId="0" fontId="10" fillId="6" borderId="0" xfId="0" applyFont="1" applyFill="1"/>
    <xf numFmtId="0" fontId="0" fillId="0" borderId="0" xfId="0" applyAlignment="1">
      <alignment horizontal="left"/>
    </xf>
    <xf numFmtId="0" fontId="5" fillId="0" borderId="0" xfId="0" applyFont="1"/>
    <xf numFmtId="0" fontId="0" fillId="0" borderId="43" xfId="0" applyBorder="1"/>
    <xf numFmtId="0" fontId="0" fillId="0" borderId="44" xfId="0" applyBorder="1"/>
    <xf numFmtId="0" fontId="0" fillId="0" borderId="42" xfId="0" applyBorder="1"/>
    <xf numFmtId="0" fontId="0" fillId="0" borderId="46" xfId="0" applyBorder="1"/>
    <xf numFmtId="0" fontId="0" fillId="0" borderId="45" xfId="0" applyBorder="1"/>
    <xf numFmtId="0" fontId="0" fillId="0" borderId="8" xfId="0" applyBorder="1"/>
    <xf numFmtId="0" fontId="0" fillId="0" borderId="48" xfId="0" applyBorder="1"/>
    <xf numFmtId="0" fontId="0" fillId="8" borderId="49" xfId="0" applyFill="1" applyBorder="1" applyAlignment="1">
      <alignment horizontal="center"/>
    </xf>
    <xf numFmtId="14" fontId="0" fillId="8" borderId="51" xfId="0" quotePrefix="1" applyNumberFormat="1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8" borderId="51" xfId="0" quotePrefix="1" applyFill="1" applyBorder="1" applyAlignment="1">
      <alignment horizontal="center"/>
    </xf>
    <xf numFmtId="0" fontId="0" fillId="8" borderId="53" xfId="0" quotePrefix="1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3" fillId="5" borderId="48" xfId="0" applyFont="1" applyFill="1" applyBorder="1"/>
    <xf numFmtId="0" fontId="4" fillId="5" borderId="52" xfId="0" applyFont="1" applyFill="1" applyBorder="1"/>
    <xf numFmtId="0" fontId="0" fillId="0" borderId="52" xfId="0" applyBorder="1" applyAlignment="1">
      <alignment horizontal="left"/>
    </xf>
    <xf numFmtId="0" fontId="0" fillId="0" borderId="48" xfId="0" applyBorder="1" applyAlignment="1">
      <alignment shrinkToFit="1"/>
    </xf>
    <xf numFmtId="0" fontId="0" fillId="0" borderId="58" xfId="0" applyBorder="1"/>
    <xf numFmtId="0" fontId="0" fillId="0" borderId="54" xfId="0" applyBorder="1" applyAlignment="1">
      <alignment horizontal="left"/>
    </xf>
    <xf numFmtId="0" fontId="11" fillId="6" borderId="51" xfId="0" applyFont="1" applyFill="1" applyBorder="1"/>
    <xf numFmtId="0" fontId="4" fillId="6" borderId="52" xfId="0" applyFont="1" applyFill="1" applyBorder="1"/>
    <xf numFmtId="0" fontId="0" fillId="0" borderId="51" xfId="0" applyBorder="1"/>
    <xf numFmtId="0" fontId="0" fillId="0" borderId="51" xfId="0" applyBorder="1" applyAlignment="1">
      <alignment shrinkToFit="1"/>
    </xf>
    <xf numFmtId="0" fontId="0" fillId="0" borderId="53" xfId="0" applyBorder="1"/>
    <xf numFmtId="0" fontId="1" fillId="7" borderId="51" xfId="0" applyFont="1" applyFill="1" applyBorder="1"/>
    <xf numFmtId="0" fontId="0" fillId="7" borderId="52" xfId="0" applyFill="1" applyBorder="1"/>
    <xf numFmtId="0" fontId="1" fillId="4" borderId="51" xfId="0" applyFont="1" applyFill="1" applyBorder="1"/>
    <xf numFmtId="0" fontId="0" fillId="4" borderId="52" xfId="0" applyFill="1" applyBorder="1"/>
    <xf numFmtId="0" fontId="12" fillId="3" borderId="51" xfId="0" applyFont="1" applyFill="1" applyBorder="1"/>
    <xf numFmtId="0" fontId="4" fillId="3" borderId="52" xfId="0" applyFont="1" applyFill="1" applyBorder="1"/>
    <xf numFmtId="0" fontId="13" fillId="3" borderId="52" xfId="0" applyFont="1" applyFill="1" applyBorder="1"/>
    <xf numFmtId="164" fontId="0" fillId="0" borderId="20" xfId="0" applyNumberForma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14" fillId="0" borderId="64" xfId="0" applyNumberFormat="1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14" fillId="0" borderId="56" xfId="0" applyNumberFormat="1" applyFon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0" fontId="3" fillId="5" borderId="51" xfId="0" applyFont="1" applyFill="1" applyBorder="1"/>
    <xf numFmtId="164" fontId="0" fillId="9" borderId="48" xfId="0" applyNumberFormat="1" applyFill="1" applyBorder="1" applyAlignment="1">
      <alignment horizontal="center"/>
    </xf>
    <xf numFmtId="164" fontId="0" fillId="9" borderId="20" xfId="0" applyNumberFormat="1" applyFill="1" applyBorder="1" applyAlignment="1">
      <alignment horizontal="center"/>
    </xf>
    <xf numFmtId="164" fontId="14" fillId="9" borderId="20" xfId="0" applyNumberFormat="1" applyFont="1" applyFill="1" applyBorder="1" applyAlignment="1">
      <alignment horizontal="center"/>
    </xf>
    <xf numFmtId="164" fontId="0" fillId="9" borderId="52" xfId="0" applyNumberFormat="1" applyFill="1" applyBorder="1" applyAlignment="1">
      <alignment horizontal="center"/>
    </xf>
    <xf numFmtId="0" fontId="0" fillId="8" borderId="50" xfId="0" applyFill="1" applyBorder="1" applyAlignment="1">
      <alignment horizontal="center" shrinkToFit="1"/>
    </xf>
    <xf numFmtId="0" fontId="15" fillId="0" borderId="0" xfId="0" applyFont="1"/>
    <xf numFmtId="0" fontId="16" fillId="3" borderId="51" xfId="0" applyFont="1" applyFill="1" applyBorder="1"/>
    <xf numFmtId="0" fontId="1" fillId="0" borderId="6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shrinkToFit="1"/>
    </xf>
    <xf numFmtId="0" fontId="1" fillId="0" borderId="65" xfId="0" applyFont="1" applyBorder="1" applyAlignment="1">
      <alignment horizontal="center" vertical="top"/>
    </xf>
    <xf numFmtId="0" fontId="0" fillId="3" borderId="0" xfId="0" applyFill="1"/>
    <xf numFmtId="2" fontId="0" fillId="3" borderId="0" xfId="0" applyNumberFormat="1" applyFill="1" applyAlignment="1">
      <alignment horizontal="center" vertical="center"/>
    </xf>
    <xf numFmtId="0" fontId="12" fillId="3" borderId="51" xfId="0" applyFont="1" applyFill="1" applyBorder="1" applyAlignment="1">
      <alignment shrinkToFit="1"/>
    </xf>
    <xf numFmtId="0" fontId="13" fillId="3" borderId="52" xfId="0" applyFont="1" applyFill="1" applyBorder="1" applyAlignment="1">
      <alignment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51" xfId="0" applyFont="1" applyFill="1" applyBorder="1" applyAlignment="1">
      <alignment shrinkToFit="1"/>
    </xf>
    <xf numFmtId="0" fontId="0" fillId="4" borderId="52" xfId="0" applyFill="1" applyBorder="1" applyAlignment="1">
      <alignment shrinkToFit="1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1" fillId="3" borderId="74" xfId="0" applyFont="1" applyFill="1" applyBorder="1"/>
    <xf numFmtId="0" fontId="1" fillId="3" borderId="75" xfId="0" applyFont="1" applyFill="1" applyBorder="1"/>
    <xf numFmtId="0" fontId="1" fillId="3" borderId="76" xfId="0" applyFont="1" applyFill="1" applyBorder="1"/>
    <xf numFmtId="0" fontId="1" fillId="3" borderId="72" xfId="0" applyFont="1" applyFill="1" applyBorder="1"/>
    <xf numFmtId="0" fontId="1" fillId="3" borderId="47" xfId="0" applyFont="1" applyFill="1" applyBorder="1"/>
    <xf numFmtId="0" fontId="1" fillId="3" borderId="73" xfId="0" applyFont="1" applyFill="1" applyBorder="1"/>
    <xf numFmtId="0" fontId="1" fillId="5" borderId="72" xfId="0" applyFont="1" applyFill="1" applyBorder="1"/>
    <xf numFmtId="0" fontId="1" fillId="5" borderId="47" xfId="0" applyFont="1" applyFill="1" applyBorder="1"/>
    <xf numFmtId="0" fontId="1" fillId="5" borderId="73" xfId="0" applyFont="1" applyFill="1" applyBorder="1"/>
    <xf numFmtId="0" fontId="1" fillId="0" borderId="0" xfId="0" applyFont="1"/>
    <xf numFmtId="0" fontId="0" fillId="0" borderId="0" xfId="0"/>
    <xf numFmtId="0" fontId="7" fillId="5" borderId="41" xfId="0" applyFont="1" applyFill="1" applyBorder="1" applyAlignment="1">
      <alignment horizontal="center" vertical="center"/>
    </xf>
    <xf numFmtId="0" fontId="1" fillId="4" borderId="69" xfId="0" applyFont="1" applyFill="1" applyBorder="1"/>
    <xf numFmtId="0" fontId="1" fillId="4" borderId="70" xfId="0" applyFont="1" applyFill="1" applyBorder="1"/>
    <xf numFmtId="0" fontId="1" fillId="4" borderId="71" xfId="0" applyFont="1" applyFill="1" applyBorder="1"/>
    <xf numFmtId="0" fontId="11" fillId="6" borderId="72" xfId="0" applyFont="1" applyFill="1" applyBorder="1"/>
    <xf numFmtId="0" fontId="11" fillId="6" borderId="47" xfId="0" applyFont="1" applyFill="1" applyBorder="1"/>
    <xf numFmtId="0" fontId="11" fillId="6" borderId="73" xfId="0" applyFont="1" applyFill="1" applyBorder="1"/>
    <xf numFmtId="0" fontId="1" fillId="7" borderId="72" xfId="0" applyFont="1" applyFill="1" applyBorder="1"/>
    <xf numFmtId="0" fontId="1" fillId="7" borderId="47" xfId="0" applyFont="1" applyFill="1" applyBorder="1"/>
    <xf numFmtId="0" fontId="1" fillId="7" borderId="73" xfId="0" applyFont="1" applyFill="1" applyBorder="1"/>
    <xf numFmtId="0" fontId="1" fillId="4" borderId="72" xfId="0" applyFont="1" applyFill="1" applyBorder="1"/>
    <xf numFmtId="0" fontId="1" fillId="4" borderId="47" xfId="0" applyFont="1" applyFill="1" applyBorder="1"/>
    <xf numFmtId="0" fontId="1" fillId="4" borderId="73" xfId="0" applyFon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1" xfId="0" applyBorder="1"/>
    <xf numFmtId="0" fontId="0" fillId="0" borderId="52" xfId="0" applyBorder="1" applyAlignment="1">
      <alignment horizontal="left"/>
    </xf>
    <xf numFmtId="0" fontId="0" fillId="0" borderId="52" xfId="0" applyBorder="1"/>
    <xf numFmtId="0" fontId="1" fillId="0" borderId="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0" fillId="0" borderId="60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55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9" xfId="0" applyBorder="1" applyAlignment="1">
      <alignment vertical="top"/>
    </xf>
    <xf numFmtId="0" fontId="12" fillId="3" borderId="52" xfId="0" applyFont="1" applyFill="1" applyBorder="1" applyAlignment="1">
      <alignment shrinkToFit="1"/>
    </xf>
    <xf numFmtId="0" fontId="0" fillId="0" borderId="0" xfId="0" applyAlignment="1">
      <alignment horizontal="center" shrinkToFit="1"/>
    </xf>
    <xf numFmtId="0" fontId="6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1"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53</xdr:row>
      <xdr:rowOff>38100</xdr:rowOff>
    </xdr:from>
    <xdr:to>
      <xdr:col>4</xdr:col>
      <xdr:colOff>310515</xdr:colOff>
      <xdr:row>54</xdr:row>
      <xdr:rowOff>22860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9AD332A3-887F-4E25-9976-2EE4E341D683}"/>
            </a:ext>
          </a:extLst>
        </xdr:cNvPr>
        <xdr:cNvGrpSpPr/>
      </xdr:nvGrpSpPr>
      <xdr:grpSpPr>
        <a:xfrm>
          <a:off x="845720" y="13623758"/>
          <a:ext cx="607795" cy="185286"/>
          <a:chOff x="3451860" y="2609850"/>
          <a:chExt cx="605790" cy="175260"/>
        </a:xfrm>
      </xdr:grpSpPr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6588789-F0B7-1823-BD28-9FC2539D9EF6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B0C6F51B-FB82-FCE3-0713-1683FE7D744F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3E80FCE9-8F86-0579-5563-6D34CC989DD9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304800</xdr:colOff>
      <xdr:row>55</xdr:row>
      <xdr:rowOff>180975</xdr:rowOff>
    </xdr:from>
    <xdr:to>
      <xdr:col>4</xdr:col>
      <xdr:colOff>300990</xdr:colOff>
      <xdr:row>56</xdr:row>
      <xdr:rowOff>165735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8713D808-AB41-4CEE-B2A5-5A1D9AB2C2F2}"/>
            </a:ext>
          </a:extLst>
        </xdr:cNvPr>
        <xdr:cNvGrpSpPr/>
      </xdr:nvGrpSpPr>
      <xdr:grpSpPr>
        <a:xfrm>
          <a:off x="836195" y="14167686"/>
          <a:ext cx="607795" cy="185286"/>
          <a:chOff x="3451860" y="2609850"/>
          <a:chExt cx="605790" cy="175260"/>
        </a:xfrm>
      </xdr:grpSpPr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B1B44FA6-07C5-63DF-E8D9-5E87E2C96EB4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506AA396-9804-0077-2BC0-6E56EC0D52BA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C386815E-5FF0-C23C-337C-3C19B08ED4A7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209550</xdr:colOff>
      <xdr:row>40</xdr:row>
      <xdr:rowOff>38100</xdr:rowOff>
    </xdr:from>
    <xdr:to>
      <xdr:col>3</xdr:col>
      <xdr:colOff>384810</xdr:colOff>
      <xdr:row>43</xdr:row>
      <xdr:rowOff>62865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3811D8-03DD-4FAC-B03F-FD5227FE76B4}"/>
            </a:ext>
          </a:extLst>
        </xdr:cNvPr>
        <xdr:cNvGrpSpPr/>
      </xdr:nvGrpSpPr>
      <xdr:grpSpPr>
        <a:xfrm rot="5400000">
          <a:off x="515403" y="11242458"/>
          <a:ext cx="626344" cy="175260"/>
          <a:chOff x="3451860" y="2609850"/>
          <a:chExt cx="605790" cy="175260"/>
        </a:xfrm>
      </xdr:grpSpPr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3BC7788F-61EE-0C68-60E0-86D4709A28A3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E164A953-BB7A-9E02-B77A-19D6200E28B4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618DC7A9-D1C4-9296-140E-F126954FA2B9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228600</xdr:colOff>
      <xdr:row>40</xdr:row>
      <xdr:rowOff>47625</xdr:rowOff>
    </xdr:from>
    <xdr:to>
      <xdr:col>4</xdr:col>
      <xdr:colOff>403860</xdr:colOff>
      <xdr:row>43</xdr:row>
      <xdr:rowOff>72390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78BB05E9-256C-451B-9E8E-8F46E7726287}"/>
            </a:ext>
          </a:extLst>
        </xdr:cNvPr>
        <xdr:cNvGrpSpPr/>
      </xdr:nvGrpSpPr>
      <xdr:grpSpPr>
        <a:xfrm rot="5400000">
          <a:off x="1146058" y="11251983"/>
          <a:ext cx="626344" cy="175260"/>
          <a:chOff x="3451860" y="2609850"/>
          <a:chExt cx="605790" cy="175260"/>
        </a:xfrm>
      </xdr:grpSpPr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2A476545-69EB-9D51-2D82-D41A28A175FA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46A31558-874A-43FA-CB6D-7D31190E8228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285F1E8A-490F-1442-01D5-768071388EB2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314325</xdr:colOff>
      <xdr:row>125</xdr:row>
      <xdr:rowOff>38100</xdr:rowOff>
    </xdr:from>
    <xdr:to>
      <xdr:col>4</xdr:col>
      <xdr:colOff>310515</xdr:colOff>
      <xdr:row>126</xdr:row>
      <xdr:rowOff>22860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DF463B8E-CC37-4F0A-AE56-E3AF7F5727BA}"/>
            </a:ext>
          </a:extLst>
        </xdr:cNvPr>
        <xdr:cNvGrpSpPr/>
      </xdr:nvGrpSpPr>
      <xdr:grpSpPr>
        <a:xfrm>
          <a:off x="845720" y="28061653"/>
          <a:ext cx="607795" cy="185286"/>
          <a:chOff x="3451860" y="2609850"/>
          <a:chExt cx="605790" cy="175260"/>
        </a:xfrm>
      </xdr:grpSpPr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639B5B85-7798-8DF9-0FA5-149A4E8A35FE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04F7D9F2-0C80-F06A-AE60-B9E082355D1C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7A822A15-281E-B9E7-CB23-51C8D78B90D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304800</xdr:colOff>
      <xdr:row>127</xdr:row>
      <xdr:rowOff>180975</xdr:rowOff>
    </xdr:from>
    <xdr:to>
      <xdr:col>4</xdr:col>
      <xdr:colOff>300990</xdr:colOff>
      <xdr:row>128</xdr:row>
      <xdr:rowOff>165735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20B96870-1E0C-43B7-AC9F-7CD6BA190D76}"/>
            </a:ext>
          </a:extLst>
        </xdr:cNvPr>
        <xdr:cNvGrpSpPr/>
      </xdr:nvGrpSpPr>
      <xdr:grpSpPr>
        <a:xfrm>
          <a:off x="836195" y="28605580"/>
          <a:ext cx="607795" cy="185287"/>
          <a:chOff x="3451860" y="2609850"/>
          <a:chExt cx="605790" cy="17526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FEDD6B98-F2BC-47D2-6C5F-CE013CEE1C6C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36608B11-ED42-5730-9502-590431C865D5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B744CA6C-A493-D65A-2F88-00E5FBBA6183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209550</xdr:colOff>
      <xdr:row>112</xdr:row>
      <xdr:rowOff>38100</xdr:rowOff>
    </xdr:from>
    <xdr:to>
      <xdr:col>3</xdr:col>
      <xdr:colOff>384810</xdr:colOff>
      <xdr:row>115</xdr:row>
      <xdr:rowOff>62865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5B839B06-B251-4258-BFF9-61F89FFF82EC}"/>
            </a:ext>
          </a:extLst>
        </xdr:cNvPr>
        <xdr:cNvGrpSpPr/>
      </xdr:nvGrpSpPr>
      <xdr:grpSpPr>
        <a:xfrm rot="5400000">
          <a:off x="515403" y="25680353"/>
          <a:ext cx="626343" cy="175260"/>
          <a:chOff x="3451860" y="2609850"/>
          <a:chExt cx="605790" cy="175260"/>
        </a:xfrm>
      </xdr:grpSpPr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FA076E0C-58B2-48F0-D6B7-BF9877CDC404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EF220A50-E475-4A62-DEE2-8724AC10AA03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C9BB1C73-8695-3284-013E-3B4D98FE500C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228600</xdr:colOff>
      <xdr:row>112</xdr:row>
      <xdr:rowOff>47625</xdr:rowOff>
    </xdr:from>
    <xdr:to>
      <xdr:col>4</xdr:col>
      <xdr:colOff>403860</xdr:colOff>
      <xdr:row>115</xdr:row>
      <xdr:rowOff>72390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70A4E4D1-0E02-4B6E-A366-D80763E9E2CF}"/>
            </a:ext>
          </a:extLst>
        </xdr:cNvPr>
        <xdr:cNvGrpSpPr/>
      </xdr:nvGrpSpPr>
      <xdr:grpSpPr>
        <a:xfrm rot="5400000">
          <a:off x="1146058" y="25689878"/>
          <a:ext cx="626343" cy="175260"/>
          <a:chOff x="3451860" y="2609850"/>
          <a:chExt cx="605790" cy="175260"/>
        </a:xfrm>
      </xdr:grpSpPr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95C2E735-2048-B9B3-E753-EA5271AAD8C4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1972DE30-37CC-4F55-AD13-2B34AF31983A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311E92A5-1FB8-3B63-E336-88E86C9F5D30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314325</xdr:colOff>
      <xdr:row>162</xdr:row>
      <xdr:rowOff>38100</xdr:rowOff>
    </xdr:from>
    <xdr:to>
      <xdr:col>4</xdr:col>
      <xdr:colOff>310515</xdr:colOff>
      <xdr:row>163</xdr:row>
      <xdr:rowOff>22860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958BA629-535B-4704-9B6D-29A7646D5C95}"/>
            </a:ext>
          </a:extLst>
        </xdr:cNvPr>
        <xdr:cNvGrpSpPr/>
      </xdr:nvGrpSpPr>
      <xdr:grpSpPr>
        <a:xfrm>
          <a:off x="845720" y="35481126"/>
          <a:ext cx="607795" cy="185287"/>
          <a:chOff x="3451860" y="2609850"/>
          <a:chExt cx="605790" cy="175260"/>
        </a:xfrm>
      </xdr:grpSpPr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CCFE51D3-A99E-E17C-9F0B-E4E17503AED6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CEDFC5A6-039E-DCE1-26E7-ABAF921096DC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14AF6344-0751-09B1-2ADE-8A310A4C38E2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304800</xdr:colOff>
      <xdr:row>164</xdr:row>
      <xdr:rowOff>180975</xdr:rowOff>
    </xdr:from>
    <xdr:to>
      <xdr:col>4</xdr:col>
      <xdr:colOff>300990</xdr:colOff>
      <xdr:row>165</xdr:row>
      <xdr:rowOff>165735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15C9F68B-CA34-4DD3-AB4B-FB9BFDD64693}"/>
            </a:ext>
          </a:extLst>
        </xdr:cNvPr>
        <xdr:cNvGrpSpPr/>
      </xdr:nvGrpSpPr>
      <xdr:grpSpPr>
        <a:xfrm>
          <a:off x="836195" y="36025054"/>
          <a:ext cx="607795" cy="185286"/>
          <a:chOff x="3451860" y="2609850"/>
          <a:chExt cx="605790" cy="175260"/>
        </a:xfrm>
      </xdr:grpSpPr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E3F1FFD4-BF7B-816C-1A03-BBEC2B4FE57F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C0747B59-74AA-5134-0CFB-868497E21787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7E3814E3-AF0C-3E0C-64A1-17AFE5A2AC3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209550</xdr:colOff>
      <xdr:row>149</xdr:row>
      <xdr:rowOff>38100</xdr:rowOff>
    </xdr:from>
    <xdr:to>
      <xdr:col>3</xdr:col>
      <xdr:colOff>384810</xdr:colOff>
      <xdr:row>152</xdr:row>
      <xdr:rowOff>62865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EDEC6C64-4C7E-499A-A748-FAE181EF9BF2}"/>
            </a:ext>
          </a:extLst>
        </xdr:cNvPr>
        <xdr:cNvGrpSpPr/>
      </xdr:nvGrpSpPr>
      <xdr:grpSpPr>
        <a:xfrm rot="5400000">
          <a:off x="515403" y="33099826"/>
          <a:ext cx="626344" cy="175260"/>
          <a:chOff x="3451860" y="2609850"/>
          <a:chExt cx="605790" cy="175260"/>
        </a:xfrm>
      </xdr:grpSpPr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FAA88827-9547-6FBF-943E-AC5522B1DF5A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156D986D-E10B-BF97-ED35-12090CE1F51C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E43767B9-B85D-C0AE-2672-A78E1D10759C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228600</xdr:colOff>
      <xdr:row>149</xdr:row>
      <xdr:rowOff>47625</xdr:rowOff>
    </xdr:from>
    <xdr:to>
      <xdr:col>4</xdr:col>
      <xdr:colOff>403860</xdr:colOff>
      <xdr:row>152</xdr:row>
      <xdr:rowOff>72390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4FE5C138-7933-4FA1-B1DA-962CC370976F}"/>
            </a:ext>
          </a:extLst>
        </xdr:cNvPr>
        <xdr:cNvGrpSpPr/>
      </xdr:nvGrpSpPr>
      <xdr:grpSpPr>
        <a:xfrm rot="5400000">
          <a:off x="1146058" y="33109351"/>
          <a:ext cx="626344" cy="175260"/>
          <a:chOff x="3451860" y="2609850"/>
          <a:chExt cx="605790" cy="175260"/>
        </a:xfrm>
      </xdr:grpSpPr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AE60031E-6EAD-4EC2-FAF3-688A9EDDEE91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E61C8146-586D-A531-82E9-EFE78F740429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2CC405EB-8660-FC32-896D-A156ED8504A0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314325</xdr:colOff>
      <xdr:row>191</xdr:row>
      <xdr:rowOff>38100</xdr:rowOff>
    </xdr:from>
    <xdr:to>
      <xdr:col>4</xdr:col>
      <xdr:colOff>310515</xdr:colOff>
      <xdr:row>192</xdr:row>
      <xdr:rowOff>22860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id="{1DC6FA52-CDB7-4F71-AA66-C6425625E0E7}"/>
            </a:ext>
          </a:extLst>
        </xdr:cNvPr>
        <xdr:cNvGrpSpPr/>
      </xdr:nvGrpSpPr>
      <xdr:grpSpPr>
        <a:xfrm>
          <a:off x="845720" y="41296389"/>
          <a:ext cx="607795" cy="185287"/>
          <a:chOff x="3451860" y="2609850"/>
          <a:chExt cx="605790" cy="175260"/>
        </a:xfrm>
      </xdr:grpSpPr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775D2952-18B1-A81E-559D-1F2A46D5616E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7FD92999-37AD-084B-1F07-472A7B057D33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78773360-BBC9-09FA-6025-81C647114AE4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304800</xdr:colOff>
      <xdr:row>193</xdr:row>
      <xdr:rowOff>180975</xdr:rowOff>
    </xdr:from>
    <xdr:to>
      <xdr:col>4</xdr:col>
      <xdr:colOff>300990</xdr:colOff>
      <xdr:row>194</xdr:row>
      <xdr:rowOff>165735</xdr:rowOff>
    </xdr:to>
    <xdr:grpSp>
      <xdr:nvGrpSpPr>
        <xdr:cNvPr id="65" name="Group 64">
          <a:extLst>
            <a:ext uri="{FF2B5EF4-FFF2-40B4-BE49-F238E27FC236}">
              <a16:creationId xmlns:a16="http://schemas.microsoft.com/office/drawing/2014/main" id="{90D11680-D5E1-4B8F-9686-5F8B7ABEF009}"/>
            </a:ext>
          </a:extLst>
        </xdr:cNvPr>
        <xdr:cNvGrpSpPr/>
      </xdr:nvGrpSpPr>
      <xdr:grpSpPr>
        <a:xfrm>
          <a:off x="836195" y="41840317"/>
          <a:ext cx="607795" cy="185286"/>
          <a:chOff x="3451860" y="2609850"/>
          <a:chExt cx="605790" cy="175260"/>
        </a:xfrm>
      </xdr:grpSpPr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3520A7F7-A291-71CF-CE6E-1CBDB9DB89D4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1DD904D8-15BB-9BFE-4E8F-9A9583CC2ACF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542459F0-BB49-F6CC-A913-9603CE1E3A16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209550</xdr:colOff>
      <xdr:row>178</xdr:row>
      <xdr:rowOff>38100</xdr:rowOff>
    </xdr:from>
    <xdr:to>
      <xdr:col>3</xdr:col>
      <xdr:colOff>384810</xdr:colOff>
      <xdr:row>181</xdr:row>
      <xdr:rowOff>62865</xdr:rowOff>
    </xdr:to>
    <xdr:grpSp>
      <xdr:nvGrpSpPr>
        <xdr:cNvPr id="69" name="Group 68">
          <a:extLst>
            <a:ext uri="{FF2B5EF4-FFF2-40B4-BE49-F238E27FC236}">
              <a16:creationId xmlns:a16="http://schemas.microsoft.com/office/drawing/2014/main" id="{AFC1B137-5102-4643-BBAC-EE13A8B16155}"/>
            </a:ext>
          </a:extLst>
        </xdr:cNvPr>
        <xdr:cNvGrpSpPr/>
      </xdr:nvGrpSpPr>
      <xdr:grpSpPr>
        <a:xfrm rot="5400000">
          <a:off x="515403" y="38915089"/>
          <a:ext cx="626344" cy="175260"/>
          <a:chOff x="3451860" y="2609850"/>
          <a:chExt cx="605790" cy="175260"/>
        </a:xfrm>
      </xdr:grpSpPr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87272F8D-51CF-22EB-0FB4-92FBDBCCF902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19FD4B1E-721C-5C25-488A-BF03ACB83091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4F567C27-99B3-0742-05BC-DCB9EB167851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228600</xdr:colOff>
      <xdr:row>178</xdr:row>
      <xdr:rowOff>47625</xdr:rowOff>
    </xdr:from>
    <xdr:to>
      <xdr:col>4</xdr:col>
      <xdr:colOff>403860</xdr:colOff>
      <xdr:row>181</xdr:row>
      <xdr:rowOff>72390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id="{12D7CC2D-8F5A-4B53-ADF5-459257275A83}"/>
            </a:ext>
          </a:extLst>
        </xdr:cNvPr>
        <xdr:cNvGrpSpPr/>
      </xdr:nvGrpSpPr>
      <xdr:grpSpPr>
        <a:xfrm rot="5400000">
          <a:off x="1146058" y="38924614"/>
          <a:ext cx="626344" cy="175260"/>
          <a:chOff x="3451860" y="2609850"/>
          <a:chExt cx="605790" cy="175260"/>
        </a:xfrm>
      </xdr:grpSpPr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B4AF973D-E887-7796-699A-80947E9C5874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28431DBA-A0B8-AED7-BD8D-493B05D05213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373CEAB4-5E94-4E49-C67C-3FCCF7D871D9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314325</xdr:colOff>
      <xdr:row>220</xdr:row>
      <xdr:rowOff>38100</xdr:rowOff>
    </xdr:from>
    <xdr:to>
      <xdr:col>4</xdr:col>
      <xdr:colOff>310515</xdr:colOff>
      <xdr:row>221</xdr:row>
      <xdr:rowOff>22860</xdr:rowOff>
    </xdr:to>
    <xdr:grpSp>
      <xdr:nvGrpSpPr>
        <xdr:cNvPr id="77" name="Group 76">
          <a:extLst>
            <a:ext uri="{FF2B5EF4-FFF2-40B4-BE49-F238E27FC236}">
              <a16:creationId xmlns:a16="http://schemas.microsoft.com/office/drawing/2014/main" id="{28CACE20-295E-45D7-A522-E6A7FEE8575F}"/>
            </a:ext>
          </a:extLst>
        </xdr:cNvPr>
        <xdr:cNvGrpSpPr/>
      </xdr:nvGrpSpPr>
      <xdr:grpSpPr>
        <a:xfrm>
          <a:off x="845720" y="47111653"/>
          <a:ext cx="607795" cy="185286"/>
          <a:chOff x="3451860" y="2609850"/>
          <a:chExt cx="605790" cy="175260"/>
        </a:xfrm>
      </xdr:grpSpPr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170065B4-FBAD-11E0-7E0C-449AD0ECEB9E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4E1C9964-4A7E-0DA1-C640-B7F6542C2FC0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3856AE00-B351-EBE0-2E04-784BF504937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304800</xdr:colOff>
      <xdr:row>222</xdr:row>
      <xdr:rowOff>180975</xdr:rowOff>
    </xdr:from>
    <xdr:to>
      <xdr:col>4</xdr:col>
      <xdr:colOff>300990</xdr:colOff>
      <xdr:row>223</xdr:row>
      <xdr:rowOff>165735</xdr:rowOff>
    </xdr:to>
    <xdr:grpSp>
      <xdr:nvGrpSpPr>
        <xdr:cNvPr id="81" name="Group 80">
          <a:extLst>
            <a:ext uri="{FF2B5EF4-FFF2-40B4-BE49-F238E27FC236}">
              <a16:creationId xmlns:a16="http://schemas.microsoft.com/office/drawing/2014/main" id="{D993480B-CF3E-405B-90DA-84E2400F6AA9}"/>
            </a:ext>
          </a:extLst>
        </xdr:cNvPr>
        <xdr:cNvGrpSpPr/>
      </xdr:nvGrpSpPr>
      <xdr:grpSpPr>
        <a:xfrm>
          <a:off x="836195" y="47655580"/>
          <a:ext cx="607795" cy="185287"/>
          <a:chOff x="3451860" y="2609850"/>
          <a:chExt cx="605790" cy="175260"/>
        </a:xfrm>
      </xdr:grpSpPr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ABA74B25-530B-F22F-D91F-50181DAD8998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A7F547EC-5686-8185-41C5-F2870485A034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22137A4F-353B-6439-5E53-10DA77003E39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209550</xdr:colOff>
      <xdr:row>207</xdr:row>
      <xdr:rowOff>38100</xdr:rowOff>
    </xdr:from>
    <xdr:to>
      <xdr:col>3</xdr:col>
      <xdr:colOff>384810</xdr:colOff>
      <xdr:row>210</xdr:row>
      <xdr:rowOff>62865</xdr:rowOff>
    </xdr:to>
    <xdr:grpSp>
      <xdr:nvGrpSpPr>
        <xdr:cNvPr id="85" name="Group 84">
          <a:extLst>
            <a:ext uri="{FF2B5EF4-FFF2-40B4-BE49-F238E27FC236}">
              <a16:creationId xmlns:a16="http://schemas.microsoft.com/office/drawing/2014/main" id="{BDB45E08-95DE-44AF-A49A-F99AA18B70C8}"/>
            </a:ext>
          </a:extLst>
        </xdr:cNvPr>
        <xdr:cNvGrpSpPr/>
      </xdr:nvGrpSpPr>
      <xdr:grpSpPr>
        <a:xfrm rot="5400000">
          <a:off x="515403" y="44730353"/>
          <a:ext cx="626343" cy="175260"/>
          <a:chOff x="3451860" y="2609850"/>
          <a:chExt cx="605790" cy="175260"/>
        </a:xfrm>
      </xdr:grpSpPr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A7A880AF-30FD-6BD2-0865-A9B3213D463C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2789246A-7FFB-3C80-633F-BA06552A113B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D8E16DF5-F055-7064-F16B-C746EB3FD987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228600</xdr:colOff>
      <xdr:row>207</xdr:row>
      <xdr:rowOff>47625</xdr:rowOff>
    </xdr:from>
    <xdr:to>
      <xdr:col>4</xdr:col>
      <xdr:colOff>403860</xdr:colOff>
      <xdr:row>210</xdr:row>
      <xdr:rowOff>72390</xdr:rowOff>
    </xdr:to>
    <xdr:grpSp>
      <xdr:nvGrpSpPr>
        <xdr:cNvPr id="89" name="Group 88">
          <a:extLst>
            <a:ext uri="{FF2B5EF4-FFF2-40B4-BE49-F238E27FC236}">
              <a16:creationId xmlns:a16="http://schemas.microsoft.com/office/drawing/2014/main" id="{EDDBBEB9-A129-4CBF-B329-6604E7DE43BB}"/>
            </a:ext>
          </a:extLst>
        </xdr:cNvPr>
        <xdr:cNvGrpSpPr/>
      </xdr:nvGrpSpPr>
      <xdr:grpSpPr>
        <a:xfrm rot="5400000">
          <a:off x="1146058" y="44739878"/>
          <a:ext cx="626343" cy="175260"/>
          <a:chOff x="3451860" y="2609850"/>
          <a:chExt cx="605790" cy="175260"/>
        </a:xfrm>
      </xdr:grpSpPr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721F6DD7-4BCC-F863-6ABE-35819B0821F5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1CEAB1FA-5116-78E7-E92C-B6BCFC31323F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18C5B984-C03B-FAD7-452B-FE232410EA30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12</xdr:col>
      <xdr:colOff>160423</xdr:colOff>
      <xdr:row>205</xdr:row>
      <xdr:rowOff>100263</xdr:rowOff>
    </xdr:from>
    <xdr:to>
      <xdr:col>15</xdr:col>
      <xdr:colOff>708528</xdr:colOff>
      <xdr:row>219</xdr:row>
      <xdr:rowOff>100263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692020F0-6EE0-966A-25AF-54944210D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0844" y="43744816"/>
          <a:ext cx="4097420" cy="2807368"/>
        </a:xfrm>
        <a:prstGeom prst="rect">
          <a:avLst/>
        </a:prstGeom>
      </xdr:spPr>
    </xdr:pic>
    <xdr:clientData/>
  </xdr:twoCellAnchor>
  <xdr:twoCellAnchor editAs="oneCell">
    <xdr:from>
      <xdr:col>15</xdr:col>
      <xdr:colOff>340895</xdr:colOff>
      <xdr:row>205</xdr:row>
      <xdr:rowOff>90236</xdr:rowOff>
    </xdr:from>
    <xdr:to>
      <xdr:col>17</xdr:col>
      <xdr:colOff>79446</xdr:colOff>
      <xdr:row>221</xdr:row>
      <xdr:rowOff>138958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C843B4B7-6BCD-F208-2048-937007FB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1974" y="43734789"/>
          <a:ext cx="2104762" cy="3257143"/>
        </a:xfrm>
        <a:prstGeom prst="rect">
          <a:avLst/>
        </a:prstGeom>
      </xdr:spPr>
    </xdr:pic>
    <xdr:clientData/>
  </xdr:twoCellAnchor>
  <xdr:twoCellAnchor>
    <xdr:from>
      <xdr:col>3</xdr:col>
      <xdr:colOff>314325</xdr:colOff>
      <xdr:row>249</xdr:row>
      <xdr:rowOff>38100</xdr:rowOff>
    </xdr:from>
    <xdr:to>
      <xdr:col>4</xdr:col>
      <xdr:colOff>310515</xdr:colOff>
      <xdr:row>250</xdr:row>
      <xdr:rowOff>22860</xdr:rowOff>
    </xdr:to>
    <xdr:grpSp>
      <xdr:nvGrpSpPr>
        <xdr:cNvPr id="95" name="Group 94">
          <a:extLst>
            <a:ext uri="{FF2B5EF4-FFF2-40B4-BE49-F238E27FC236}">
              <a16:creationId xmlns:a16="http://schemas.microsoft.com/office/drawing/2014/main" id="{540FE8AF-9D78-4301-B542-AF80C2BBB6D6}"/>
            </a:ext>
          </a:extLst>
        </xdr:cNvPr>
        <xdr:cNvGrpSpPr/>
      </xdr:nvGrpSpPr>
      <xdr:grpSpPr>
        <a:xfrm>
          <a:off x="845720" y="52896837"/>
          <a:ext cx="607795" cy="175260"/>
          <a:chOff x="3451860" y="2609850"/>
          <a:chExt cx="605790" cy="175260"/>
        </a:xfrm>
      </xdr:grpSpPr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C400B154-861C-7CC5-581C-0D19E4E00436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5F9E2151-4D70-0A67-A1DC-1EBA4A604D58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9038A7FF-B527-0FFB-5F12-8CD2347FBE88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304800</xdr:colOff>
      <xdr:row>251</xdr:row>
      <xdr:rowOff>180975</xdr:rowOff>
    </xdr:from>
    <xdr:to>
      <xdr:col>4</xdr:col>
      <xdr:colOff>300990</xdr:colOff>
      <xdr:row>252</xdr:row>
      <xdr:rowOff>165735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A3368B6F-50D6-4203-9CB1-B0592567F006}"/>
            </a:ext>
          </a:extLst>
        </xdr:cNvPr>
        <xdr:cNvGrpSpPr/>
      </xdr:nvGrpSpPr>
      <xdr:grpSpPr>
        <a:xfrm>
          <a:off x="836195" y="53420712"/>
          <a:ext cx="607795" cy="175260"/>
          <a:chOff x="3451860" y="2609850"/>
          <a:chExt cx="605790" cy="175260"/>
        </a:xfrm>
      </xdr:grpSpPr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7D97DA04-2CDA-F72A-A684-3EFDAAFE0114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7A801427-890A-55E3-1DD9-B9D760315421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ED366E19-C9FD-7851-40D8-0C061C6415E1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209550</xdr:colOff>
      <xdr:row>236</xdr:row>
      <xdr:rowOff>38100</xdr:rowOff>
    </xdr:from>
    <xdr:to>
      <xdr:col>3</xdr:col>
      <xdr:colOff>384810</xdr:colOff>
      <xdr:row>239</xdr:row>
      <xdr:rowOff>62865</xdr:rowOff>
    </xdr:to>
    <xdr:grpSp>
      <xdr:nvGrpSpPr>
        <xdr:cNvPr id="103" name="Group 102">
          <a:extLst>
            <a:ext uri="{FF2B5EF4-FFF2-40B4-BE49-F238E27FC236}">
              <a16:creationId xmlns:a16="http://schemas.microsoft.com/office/drawing/2014/main" id="{307C641B-C74B-446E-8AC4-14CF03AFCEF0}"/>
            </a:ext>
          </a:extLst>
        </xdr:cNvPr>
        <xdr:cNvGrpSpPr/>
      </xdr:nvGrpSpPr>
      <xdr:grpSpPr>
        <a:xfrm rot="5400000">
          <a:off x="515403" y="50545616"/>
          <a:ext cx="626344" cy="175260"/>
          <a:chOff x="3451860" y="2609850"/>
          <a:chExt cx="605790" cy="175260"/>
        </a:xfrm>
      </xdr:grpSpPr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0B107FEF-D2C8-571A-A6FE-BA0D29039448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540B8CB5-A795-D610-0E6C-6EDC1F205F7C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225C048C-DD94-F8C2-2EBE-BA9EE194D952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228600</xdr:colOff>
      <xdr:row>236</xdr:row>
      <xdr:rowOff>47625</xdr:rowOff>
    </xdr:from>
    <xdr:to>
      <xdr:col>4</xdr:col>
      <xdr:colOff>403860</xdr:colOff>
      <xdr:row>239</xdr:row>
      <xdr:rowOff>72390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28AFBBB6-1485-483B-BCAE-0E039D0DECD1}"/>
            </a:ext>
          </a:extLst>
        </xdr:cNvPr>
        <xdr:cNvGrpSpPr/>
      </xdr:nvGrpSpPr>
      <xdr:grpSpPr>
        <a:xfrm rot="5400000">
          <a:off x="1146058" y="50555141"/>
          <a:ext cx="626344" cy="175260"/>
          <a:chOff x="3451860" y="2609850"/>
          <a:chExt cx="605790" cy="175260"/>
        </a:xfrm>
      </xdr:grpSpPr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A01AE856-B76D-B1F9-DCC6-E33097DAD771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18FE26E8-79DD-818C-42AE-2FA939D1B7BE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02CA86CD-0385-1233-2F52-6463B0C1D178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120317</xdr:colOff>
      <xdr:row>247</xdr:row>
      <xdr:rowOff>140368</xdr:rowOff>
    </xdr:from>
    <xdr:to>
      <xdr:col>2</xdr:col>
      <xdr:colOff>115103</xdr:colOff>
      <xdr:row>250</xdr:row>
      <xdr:rowOff>175159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id="{91FF3424-2D83-4314-98B5-9EE5709F088F}"/>
            </a:ext>
          </a:extLst>
        </xdr:cNvPr>
        <xdr:cNvGrpSpPr/>
      </xdr:nvGrpSpPr>
      <xdr:grpSpPr>
        <a:xfrm rot="5400000">
          <a:off x="5064" y="52833621"/>
          <a:ext cx="606291" cy="175260"/>
          <a:chOff x="3451860" y="2609850"/>
          <a:chExt cx="605790" cy="175260"/>
        </a:xfrm>
      </xdr:grpSpPr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ABAFD284-D2A0-6087-57DA-BA1BBCC61B7F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A941087F-7AE7-C0B4-3F05-9578ED5057D0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6FAA9119-1CC1-8E54-BA29-78D5B1FBB428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150394</xdr:colOff>
      <xdr:row>247</xdr:row>
      <xdr:rowOff>80211</xdr:rowOff>
    </xdr:from>
    <xdr:to>
      <xdr:col>6</xdr:col>
      <xdr:colOff>74996</xdr:colOff>
      <xdr:row>250</xdr:row>
      <xdr:rowOff>115002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DD470511-6EC8-45F0-8D6B-8D7E772DF88B}"/>
            </a:ext>
          </a:extLst>
        </xdr:cNvPr>
        <xdr:cNvGrpSpPr/>
      </xdr:nvGrpSpPr>
      <xdr:grpSpPr>
        <a:xfrm rot="5400000">
          <a:off x="1689483" y="52773464"/>
          <a:ext cx="606291" cy="175260"/>
          <a:chOff x="3451860" y="2609850"/>
          <a:chExt cx="605790" cy="175260"/>
        </a:xfrm>
      </xdr:grpSpPr>
      <xdr:cxnSp macro="">
        <xdr:nvCxnSpPr>
          <xdr:cNvPr id="116" name="Straight Connector 115">
            <a:extLst>
              <a:ext uri="{FF2B5EF4-FFF2-40B4-BE49-F238E27FC236}">
                <a16:creationId xmlns:a16="http://schemas.microsoft.com/office/drawing/2014/main" id="{01DD33F1-5D91-6492-119F-722F151B0070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2D5F7E60-B260-692A-D3A3-E9EC3975D1EA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8" name="Straight Connector 117">
            <a:extLst>
              <a:ext uri="{FF2B5EF4-FFF2-40B4-BE49-F238E27FC236}">
                <a16:creationId xmlns:a16="http://schemas.microsoft.com/office/drawing/2014/main" id="{F4E5880C-5175-01A8-3A20-A08C9BB7688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80210</xdr:colOff>
      <xdr:row>233</xdr:row>
      <xdr:rowOff>180473</xdr:rowOff>
    </xdr:from>
    <xdr:to>
      <xdr:col>2</xdr:col>
      <xdr:colOff>156610</xdr:colOff>
      <xdr:row>234</xdr:row>
      <xdr:rowOff>105076</xdr:rowOff>
    </xdr:to>
    <xdr:grpSp>
      <xdr:nvGrpSpPr>
        <xdr:cNvPr id="119" name="Group 118">
          <a:extLst>
            <a:ext uri="{FF2B5EF4-FFF2-40B4-BE49-F238E27FC236}">
              <a16:creationId xmlns:a16="http://schemas.microsoft.com/office/drawing/2014/main" id="{A4D7C502-3B33-427C-ADB1-E2D0CAF93903}"/>
            </a:ext>
          </a:extLst>
        </xdr:cNvPr>
        <xdr:cNvGrpSpPr/>
      </xdr:nvGrpSpPr>
      <xdr:grpSpPr>
        <a:xfrm>
          <a:off x="180473" y="49860868"/>
          <a:ext cx="256874" cy="125129"/>
          <a:chOff x="3451860" y="2609850"/>
          <a:chExt cx="605790" cy="175260"/>
        </a:xfrm>
      </xdr:grpSpPr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91659DB2-D373-415D-ED5D-4BFB340E5C3F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5F5469F2-03DD-4365-A171-6382B28BEDA4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9E1AC591-22F7-D92F-F116-BE826EA7E720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70185</xdr:colOff>
      <xdr:row>237</xdr:row>
      <xdr:rowOff>10026</xdr:rowOff>
    </xdr:from>
    <xdr:to>
      <xdr:col>2</xdr:col>
      <xdr:colOff>146585</xdr:colOff>
      <xdr:row>237</xdr:row>
      <xdr:rowOff>135155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EA111078-11EC-41A9-872E-602202B90AB3}"/>
            </a:ext>
          </a:extLst>
        </xdr:cNvPr>
        <xdr:cNvGrpSpPr/>
      </xdr:nvGrpSpPr>
      <xdr:grpSpPr>
        <a:xfrm>
          <a:off x="170448" y="50492526"/>
          <a:ext cx="256874" cy="125129"/>
          <a:chOff x="3451860" y="2609850"/>
          <a:chExt cx="605790" cy="175260"/>
        </a:xfrm>
      </xdr:grpSpPr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1B61B8BB-A55D-4E1C-87FA-985705C47FB4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0434D981-2708-AE4A-66A5-CD5C6DB9FF87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3FA67C74-4284-EDCF-8E60-FF71A1FE9DC0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70184</xdr:colOff>
      <xdr:row>240</xdr:row>
      <xdr:rowOff>70184</xdr:rowOff>
    </xdr:from>
    <xdr:to>
      <xdr:col>2</xdr:col>
      <xdr:colOff>146584</xdr:colOff>
      <xdr:row>240</xdr:row>
      <xdr:rowOff>195313</xdr:rowOff>
    </xdr:to>
    <xdr:grpSp>
      <xdr:nvGrpSpPr>
        <xdr:cNvPr id="127" name="Group 126">
          <a:extLst>
            <a:ext uri="{FF2B5EF4-FFF2-40B4-BE49-F238E27FC236}">
              <a16:creationId xmlns:a16="http://schemas.microsoft.com/office/drawing/2014/main" id="{81D9195C-CEDC-452A-A44F-4AB27833768F}"/>
            </a:ext>
          </a:extLst>
        </xdr:cNvPr>
        <xdr:cNvGrpSpPr/>
      </xdr:nvGrpSpPr>
      <xdr:grpSpPr>
        <a:xfrm>
          <a:off x="170447" y="51154263"/>
          <a:ext cx="256874" cy="125129"/>
          <a:chOff x="3451860" y="2609850"/>
          <a:chExt cx="605790" cy="175260"/>
        </a:xfrm>
      </xdr:grpSpPr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30A921C5-B0C7-3DC4-E88E-D2C18A17FECF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A0D41424-EFEF-A93B-47F8-9F9D637A9E2D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C909B4C4-10AD-0F2F-CF67-BBAFD8A1B761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60158</xdr:colOff>
      <xdr:row>233</xdr:row>
      <xdr:rowOff>180473</xdr:rowOff>
    </xdr:from>
    <xdr:to>
      <xdr:col>6</xdr:col>
      <xdr:colOff>136558</xdr:colOff>
      <xdr:row>234</xdr:row>
      <xdr:rowOff>105076</xdr:rowOff>
    </xdr:to>
    <xdr:grpSp>
      <xdr:nvGrpSpPr>
        <xdr:cNvPr id="131" name="Group 130">
          <a:extLst>
            <a:ext uri="{FF2B5EF4-FFF2-40B4-BE49-F238E27FC236}">
              <a16:creationId xmlns:a16="http://schemas.microsoft.com/office/drawing/2014/main" id="{04D1A64C-FB62-402A-8016-0AAF682BC308}"/>
            </a:ext>
          </a:extLst>
        </xdr:cNvPr>
        <xdr:cNvGrpSpPr/>
      </xdr:nvGrpSpPr>
      <xdr:grpSpPr>
        <a:xfrm>
          <a:off x="1814763" y="49860868"/>
          <a:ext cx="327058" cy="125129"/>
          <a:chOff x="3451860" y="2609850"/>
          <a:chExt cx="605790" cy="175260"/>
        </a:xfrm>
      </xdr:grpSpPr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C41FB8E2-76AC-FD7B-E31F-04EE25C49650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3" name="Straight Connector 132">
            <a:extLst>
              <a:ext uri="{FF2B5EF4-FFF2-40B4-BE49-F238E27FC236}">
                <a16:creationId xmlns:a16="http://schemas.microsoft.com/office/drawing/2014/main" id="{3F03A345-B1C6-735E-B5DC-A70993D80384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9996DCB1-4563-AB16-F6B8-CCB79779FA59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40107</xdr:colOff>
      <xdr:row>237</xdr:row>
      <xdr:rowOff>10026</xdr:rowOff>
    </xdr:from>
    <xdr:to>
      <xdr:col>6</xdr:col>
      <xdr:colOff>116507</xdr:colOff>
      <xdr:row>237</xdr:row>
      <xdr:rowOff>135155</xdr:rowOff>
    </xdr:to>
    <xdr:grpSp>
      <xdr:nvGrpSpPr>
        <xdr:cNvPr id="135" name="Group 134">
          <a:extLst>
            <a:ext uri="{FF2B5EF4-FFF2-40B4-BE49-F238E27FC236}">
              <a16:creationId xmlns:a16="http://schemas.microsoft.com/office/drawing/2014/main" id="{B3A2A33C-1470-4C2B-9703-9EBD8043BC5E}"/>
            </a:ext>
          </a:extLst>
        </xdr:cNvPr>
        <xdr:cNvGrpSpPr/>
      </xdr:nvGrpSpPr>
      <xdr:grpSpPr>
        <a:xfrm>
          <a:off x="1794712" y="50492526"/>
          <a:ext cx="327058" cy="125129"/>
          <a:chOff x="3451860" y="2609850"/>
          <a:chExt cx="605790" cy="175260"/>
        </a:xfrm>
      </xdr:grpSpPr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8DD2F339-38C2-0B69-5C52-DE07EF7573D8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B3CEF137-5951-D52D-2512-C68C4B8EA7EF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6FAA22DE-BD41-4D10-862F-425BD6941297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50131</xdr:colOff>
      <xdr:row>240</xdr:row>
      <xdr:rowOff>70184</xdr:rowOff>
    </xdr:from>
    <xdr:to>
      <xdr:col>6</xdr:col>
      <xdr:colOff>126531</xdr:colOff>
      <xdr:row>240</xdr:row>
      <xdr:rowOff>195313</xdr:rowOff>
    </xdr:to>
    <xdr:grpSp>
      <xdr:nvGrpSpPr>
        <xdr:cNvPr id="139" name="Group 138">
          <a:extLst>
            <a:ext uri="{FF2B5EF4-FFF2-40B4-BE49-F238E27FC236}">
              <a16:creationId xmlns:a16="http://schemas.microsoft.com/office/drawing/2014/main" id="{69A72684-A234-45F5-83D5-DE1C2F701D96}"/>
            </a:ext>
          </a:extLst>
        </xdr:cNvPr>
        <xdr:cNvGrpSpPr/>
      </xdr:nvGrpSpPr>
      <xdr:grpSpPr>
        <a:xfrm>
          <a:off x="1804736" y="51154263"/>
          <a:ext cx="327058" cy="125129"/>
          <a:chOff x="3451860" y="2609850"/>
          <a:chExt cx="605790" cy="175260"/>
        </a:xfrm>
      </xdr:grpSpPr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C1291155-DB57-C4CA-6132-85369498968D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6E69EC9C-ECF2-43F5-33D3-83A511BF7618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AE99A9F9-A09C-CE8D-EA2F-37788B8BAE87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304298</xdr:colOff>
      <xdr:row>321</xdr:row>
      <xdr:rowOff>118310</xdr:rowOff>
    </xdr:from>
    <xdr:to>
      <xdr:col>4</xdr:col>
      <xdr:colOff>300488</xdr:colOff>
      <xdr:row>322</xdr:row>
      <xdr:rowOff>103070</xdr:rowOff>
    </xdr:to>
    <xdr:grpSp>
      <xdr:nvGrpSpPr>
        <xdr:cNvPr id="143" name="Group 142">
          <a:extLst>
            <a:ext uri="{FF2B5EF4-FFF2-40B4-BE49-F238E27FC236}">
              <a16:creationId xmlns:a16="http://schemas.microsoft.com/office/drawing/2014/main" id="{4C653454-8425-4981-A503-2AF3CF1F0B6C}"/>
            </a:ext>
          </a:extLst>
        </xdr:cNvPr>
        <xdr:cNvGrpSpPr/>
      </xdr:nvGrpSpPr>
      <xdr:grpSpPr>
        <a:xfrm>
          <a:off x="835693" y="67013889"/>
          <a:ext cx="607795" cy="175260"/>
          <a:chOff x="3451860" y="2609850"/>
          <a:chExt cx="605790" cy="175260"/>
        </a:xfrm>
      </xdr:grpSpPr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C0C62470-BCB7-CD8D-87B3-1CA3667366DF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7AB1CF2A-40C7-4BF2-1116-D01D7DD5AC49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65C9F453-BE81-9CB0-E111-4443ABAA06D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519363</xdr:colOff>
      <xdr:row>308</xdr:row>
      <xdr:rowOff>47626</xdr:rowOff>
    </xdr:from>
    <xdr:to>
      <xdr:col>4</xdr:col>
      <xdr:colOff>83018</xdr:colOff>
      <xdr:row>311</xdr:row>
      <xdr:rowOff>72391</xdr:rowOff>
    </xdr:to>
    <xdr:grpSp>
      <xdr:nvGrpSpPr>
        <xdr:cNvPr id="155" name="Group 154">
          <a:extLst>
            <a:ext uri="{FF2B5EF4-FFF2-40B4-BE49-F238E27FC236}">
              <a16:creationId xmlns:a16="http://schemas.microsoft.com/office/drawing/2014/main" id="{78072D70-173D-47D5-9A4A-B0937DC511F2}"/>
            </a:ext>
          </a:extLst>
        </xdr:cNvPr>
        <xdr:cNvGrpSpPr/>
      </xdr:nvGrpSpPr>
      <xdr:grpSpPr>
        <a:xfrm rot="5400000">
          <a:off x="840255" y="64596997"/>
          <a:ext cx="596265" cy="175260"/>
          <a:chOff x="3451860" y="2609850"/>
          <a:chExt cx="605790" cy="175260"/>
        </a:xfrm>
      </xdr:grpSpPr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6DFBEF8C-C65E-951B-D4D0-AEE47149ECF6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9B337F55-F2A3-9A0B-B224-5E9D1DCA8E50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95A6349C-9DBC-D3F3-E8E0-8E9D80F42928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120317</xdr:colOff>
      <xdr:row>319</xdr:row>
      <xdr:rowOff>140368</xdr:rowOff>
    </xdr:from>
    <xdr:to>
      <xdr:col>2</xdr:col>
      <xdr:colOff>115103</xdr:colOff>
      <xdr:row>322</xdr:row>
      <xdr:rowOff>175159</xdr:rowOff>
    </xdr:to>
    <xdr:grpSp>
      <xdr:nvGrpSpPr>
        <xdr:cNvPr id="159" name="Group 158">
          <a:extLst>
            <a:ext uri="{FF2B5EF4-FFF2-40B4-BE49-F238E27FC236}">
              <a16:creationId xmlns:a16="http://schemas.microsoft.com/office/drawing/2014/main" id="{6207A0A9-E066-43C5-810D-726F4E76DB12}"/>
            </a:ext>
          </a:extLst>
        </xdr:cNvPr>
        <xdr:cNvGrpSpPr/>
      </xdr:nvGrpSpPr>
      <xdr:grpSpPr>
        <a:xfrm rot="5400000">
          <a:off x="5064" y="66870463"/>
          <a:ext cx="606291" cy="175260"/>
          <a:chOff x="3451860" y="2609850"/>
          <a:chExt cx="605790" cy="175260"/>
        </a:xfrm>
      </xdr:grpSpPr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AA9FC710-2099-F7CC-6505-78C52FF2B761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E9AA2A28-5ECB-0ACE-99A9-CC14B3AF43D4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6B9FEE69-B059-903D-4B19-D085D2900F96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150394</xdr:colOff>
      <xdr:row>319</xdr:row>
      <xdr:rowOff>80211</xdr:rowOff>
    </xdr:from>
    <xdr:to>
      <xdr:col>6</xdr:col>
      <xdr:colOff>74996</xdr:colOff>
      <xdr:row>322</xdr:row>
      <xdr:rowOff>115002</xdr:rowOff>
    </xdr:to>
    <xdr:grpSp>
      <xdr:nvGrpSpPr>
        <xdr:cNvPr id="163" name="Group 162">
          <a:extLst>
            <a:ext uri="{FF2B5EF4-FFF2-40B4-BE49-F238E27FC236}">
              <a16:creationId xmlns:a16="http://schemas.microsoft.com/office/drawing/2014/main" id="{4B7428F5-FB16-4447-8D01-CE34DE5B5BCA}"/>
            </a:ext>
          </a:extLst>
        </xdr:cNvPr>
        <xdr:cNvGrpSpPr/>
      </xdr:nvGrpSpPr>
      <xdr:grpSpPr>
        <a:xfrm rot="5400000">
          <a:off x="1689483" y="66810306"/>
          <a:ext cx="606291" cy="175260"/>
          <a:chOff x="3451860" y="2609850"/>
          <a:chExt cx="605790" cy="175260"/>
        </a:xfrm>
      </xdr:grpSpPr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981164BA-B5EA-5CEE-6D22-391927960505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FECBE325-5769-3F3B-71D1-156025686A6E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E335AB96-80E4-0BBA-0DF3-9DD2164113FC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316</xdr:row>
      <xdr:rowOff>120316</xdr:rowOff>
    </xdr:from>
    <xdr:to>
      <xdr:col>4</xdr:col>
      <xdr:colOff>276927</xdr:colOff>
      <xdr:row>317</xdr:row>
      <xdr:rowOff>95050</xdr:rowOff>
    </xdr:to>
    <xdr:grpSp>
      <xdr:nvGrpSpPr>
        <xdr:cNvPr id="191" name="Group 190">
          <a:extLst>
            <a:ext uri="{FF2B5EF4-FFF2-40B4-BE49-F238E27FC236}">
              <a16:creationId xmlns:a16="http://schemas.microsoft.com/office/drawing/2014/main" id="{EAF6F280-2AE9-4130-835F-2B1D593CEFE1}"/>
            </a:ext>
          </a:extLst>
        </xdr:cNvPr>
        <xdr:cNvGrpSpPr/>
      </xdr:nvGrpSpPr>
      <xdr:grpSpPr>
        <a:xfrm>
          <a:off x="812132" y="66033316"/>
          <a:ext cx="607795" cy="175260"/>
          <a:chOff x="3451860" y="2609850"/>
          <a:chExt cx="605790" cy="175260"/>
        </a:xfrm>
      </xdr:grpSpPr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5B401DB5-3B82-1448-9C35-1E515C925D0D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AC3C0FE5-BFF0-51D0-B6A6-EA6E129F9057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EF18CAFC-A8D1-E070-6D40-6CDD88DB001F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326</xdr:row>
      <xdr:rowOff>130342</xdr:rowOff>
    </xdr:from>
    <xdr:to>
      <xdr:col>4</xdr:col>
      <xdr:colOff>276927</xdr:colOff>
      <xdr:row>327</xdr:row>
      <xdr:rowOff>105076</xdr:rowOff>
    </xdr:to>
    <xdr:grpSp>
      <xdr:nvGrpSpPr>
        <xdr:cNvPr id="195" name="Group 194">
          <a:extLst>
            <a:ext uri="{FF2B5EF4-FFF2-40B4-BE49-F238E27FC236}">
              <a16:creationId xmlns:a16="http://schemas.microsoft.com/office/drawing/2014/main" id="{9CAF5961-3684-4DB7-8DBC-9CAFB0481906}"/>
            </a:ext>
          </a:extLst>
        </xdr:cNvPr>
        <xdr:cNvGrpSpPr/>
      </xdr:nvGrpSpPr>
      <xdr:grpSpPr>
        <a:xfrm>
          <a:off x="812132" y="68008500"/>
          <a:ext cx="607795" cy="175260"/>
          <a:chOff x="3451860" y="2609850"/>
          <a:chExt cx="605790" cy="175260"/>
        </a:xfrm>
      </xdr:grpSpPr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58883DE2-D636-D243-F1B1-4B6B0CF7FD2B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6509CD40-0342-CF22-53F0-E372C4F7FCB9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FC92B1ED-A0D3-F3C8-8BC6-3AC3B1A689B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350921</xdr:colOff>
      <xdr:row>303</xdr:row>
      <xdr:rowOff>180474</xdr:rowOff>
    </xdr:from>
    <xdr:to>
      <xdr:col>4</xdr:col>
      <xdr:colOff>347111</xdr:colOff>
      <xdr:row>304</xdr:row>
      <xdr:rowOff>95049</xdr:rowOff>
    </xdr:to>
    <xdr:grpSp>
      <xdr:nvGrpSpPr>
        <xdr:cNvPr id="199" name="Group 198">
          <a:extLst>
            <a:ext uri="{FF2B5EF4-FFF2-40B4-BE49-F238E27FC236}">
              <a16:creationId xmlns:a16="http://schemas.microsoft.com/office/drawing/2014/main" id="{908A4E00-5444-4AC1-AD4D-8476EEC3F0EF}"/>
            </a:ext>
          </a:extLst>
        </xdr:cNvPr>
        <xdr:cNvGrpSpPr/>
      </xdr:nvGrpSpPr>
      <xdr:grpSpPr>
        <a:xfrm>
          <a:off x="882316" y="63446527"/>
          <a:ext cx="607795" cy="175259"/>
          <a:chOff x="3451860" y="2609850"/>
          <a:chExt cx="605790" cy="175260"/>
        </a:xfrm>
      </xdr:grpSpPr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72EB5189-E7CF-6826-0C42-B269485C7C4F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B09C47E4-FD28-9527-6D0B-749751B2B4D6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6D905BE9-570B-29DE-3E54-8A67B5D759E8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313</xdr:row>
      <xdr:rowOff>110289</xdr:rowOff>
    </xdr:from>
    <xdr:to>
      <xdr:col>4</xdr:col>
      <xdr:colOff>276927</xdr:colOff>
      <xdr:row>314</xdr:row>
      <xdr:rowOff>85023</xdr:rowOff>
    </xdr:to>
    <xdr:grpSp>
      <xdr:nvGrpSpPr>
        <xdr:cNvPr id="203" name="Group 202">
          <a:extLst>
            <a:ext uri="{FF2B5EF4-FFF2-40B4-BE49-F238E27FC236}">
              <a16:creationId xmlns:a16="http://schemas.microsoft.com/office/drawing/2014/main" id="{A80B89C6-976E-48C5-BD17-3476B58D0C8E}"/>
            </a:ext>
          </a:extLst>
        </xdr:cNvPr>
        <xdr:cNvGrpSpPr/>
      </xdr:nvGrpSpPr>
      <xdr:grpSpPr>
        <a:xfrm>
          <a:off x="812132" y="65411684"/>
          <a:ext cx="607795" cy="175260"/>
          <a:chOff x="3451860" y="2609850"/>
          <a:chExt cx="605790" cy="175260"/>
        </a:xfrm>
      </xdr:grpSpPr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5C24275F-14FF-69A1-CE25-88DD9E945DA5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6980D528-8BF9-1461-4458-C21384CD16CB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1329DE1A-13F2-A474-21D5-3B95FCFD6390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80211</xdr:colOff>
      <xdr:row>307</xdr:row>
      <xdr:rowOff>10027</xdr:rowOff>
    </xdr:from>
    <xdr:to>
      <xdr:col>2</xdr:col>
      <xdr:colOff>74997</xdr:colOff>
      <xdr:row>310</xdr:row>
      <xdr:rowOff>64871</xdr:rowOff>
    </xdr:to>
    <xdr:grpSp>
      <xdr:nvGrpSpPr>
        <xdr:cNvPr id="207" name="Group 206">
          <a:extLst>
            <a:ext uri="{FF2B5EF4-FFF2-40B4-BE49-F238E27FC236}">
              <a16:creationId xmlns:a16="http://schemas.microsoft.com/office/drawing/2014/main" id="{B3502F56-AAEA-46A3-9416-D235C1A1D124}"/>
            </a:ext>
          </a:extLst>
        </xdr:cNvPr>
        <xdr:cNvGrpSpPr/>
      </xdr:nvGrpSpPr>
      <xdr:grpSpPr>
        <a:xfrm rot="5400000">
          <a:off x="-45068" y="64383937"/>
          <a:ext cx="626344" cy="175260"/>
          <a:chOff x="3451860" y="2609850"/>
          <a:chExt cx="605790" cy="175260"/>
        </a:xfrm>
      </xdr:grpSpPr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A44C0121-D0D0-E548-F3F2-7A24BB4BCE3A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591CBB6F-AF6B-58D1-669E-FEDF371AFBFA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0B181DE8-3C74-EC3E-B899-39ADEA145B79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160422</xdr:colOff>
      <xdr:row>306</xdr:row>
      <xdr:rowOff>180474</xdr:rowOff>
    </xdr:from>
    <xdr:to>
      <xdr:col>6</xdr:col>
      <xdr:colOff>85024</xdr:colOff>
      <xdr:row>310</xdr:row>
      <xdr:rowOff>44818</xdr:rowOff>
    </xdr:to>
    <xdr:grpSp>
      <xdr:nvGrpSpPr>
        <xdr:cNvPr id="211" name="Group 210">
          <a:extLst>
            <a:ext uri="{FF2B5EF4-FFF2-40B4-BE49-F238E27FC236}">
              <a16:creationId xmlns:a16="http://schemas.microsoft.com/office/drawing/2014/main" id="{72554E99-ECF7-496F-BF26-C225B6919C9D}"/>
            </a:ext>
          </a:extLst>
        </xdr:cNvPr>
        <xdr:cNvGrpSpPr/>
      </xdr:nvGrpSpPr>
      <xdr:grpSpPr>
        <a:xfrm rot="5400000">
          <a:off x="1684472" y="64358871"/>
          <a:ext cx="636370" cy="175260"/>
          <a:chOff x="3451860" y="2609850"/>
          <a:chExt cx="605790" cy="175260"/>
        </a:xfrm>
      </xdr:grpSpPr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5623BF7C-7BF5-46F5-0359-AEE500787F9C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B53ED433-0048-B852-0374-AC6EB3E585DF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37D7F89A-9B5C-8A9D-0A22-195CC5246CBE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170447</xdr:colOff>
      <xdr:row>304</xdr:row>
      <xdr:rowOff>120316</xdr:rowOff>
    </xdr:from>
    <xdr:to>
      <xdr:col>5</xdr:col>
      <xdr:colOff>90238</xdr:colOff>
      <xdr:row>313</xdr:row>
      <xdr:rowOff>70185</xdr:rowOff>
    </xdr:to>
    <xdr:sp macro="" textlink="">
      <xdr:nvSpPr>
        <xdr:cNvPr id="215" name="Rectangle 214">
          <a:extLst>
            <a:ext uri="{FF2B5EF4-FFF2-40B4-BE49-F238E27FC236}">
              <a16:creationId xmlns:a16="http://schemas.microsoft.com/office/drawing/2014/main" id="{37E280B3-5781-4B7B-9751-F741304F7F0F}"/>
            </a:ext>
          </a:extLst>
        </xdr:cNvPr>
        <xdr:cNvSpPr/>
      </xdr:nvSpPr>
      <xdr:spPr>
        <a:xfrm>
          <a:off x="451184" y="63446527"/>
          <a:ext cx="1393659" cy="1724526"/>
        </a:xfrm>
        <a:prstGeom prst="rect">
          <a:avLst/>
        </a:prstGeom>
        <a:noFill/>
        <a:ln>
          <a:solidFill>
            <a:srgbClr val="FFC000"/>
          </a:solidFill>
          <a:prstDash val="lg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190500</xdr:colOff>
      <xdr:row>317</xdr:row>
      <xdr:rowOff>110290</xdr:rowOff>
    </xdr:from>
    <xdr:to>
      <xdr:col>5</xdr:col>
      <xdr:colOff>110291</xdr:colOff>
      <xdr:row>326</xdr:row>
      <xdr:rowOff>70184</xdr:rowOff>
    </xdr:to>
    <xdr:sp macro="" textlink="">
      <xdr:nvSpPr>
        <xdr:cNvPr id="216" name="Rectangle 215">
          <a:extLst>
            <a:ext uri="{FF2B5EF4-FFF2-40B4-BE49-F238E27FC236}">
              <a16:creationId xmlns:a16="http://schemas.microsoft.com/office/drawing/2014/main" id="{D0D843BC-D0F6-4BC7-92DB-30FFD051AB63}"/>
            </a:ext>
          </a:extLst>
        </xdr:cNvPr>
        <xdr:cNvSpPr/>
      </xdr:nvSpPr>
      <xdr:spPr>
        <a:xfrm>
          <a:off x="471237" y="66023290"/>
          <a:ext cx="1393659" cy="1724526"/>
        </a:xfrm>
        <a:prstGeom prst="rect">
          <a:avLst/>
        </a:prstGeom>
        <a:noFill/>
        <a:ln>
          <a:solidFill>
            <a:srgbClr val="FFC000"/>
          </a:solidFill>
          <a:prstDash val="lg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304298</xdr:colOff>
      <xdr:row>354</xdr:row>
      <xdr:rowOff>118310</xdr:rowOff>
    </xdr:from>
    <xdr:to>
      <xdr:col>4</xdr:col>
      <xdr:colOff>300488</xdr:colOff>
      <xdr:row>355</xdr:row>
      <xdr:rowOff>103070</xdr:rowOff>
    </xdr:to>
    <xdr:grpSp>
      <xdr:nvGrpSpPr>
        <xdr:cNvPr id="265" name="Group 264">
          <a:extLst>
            <a:ext uri="{FF2B5EF4-FFF2-40B4-BE49-F238E27FC236}">
              <a16:creationId xmlns:a16="http://schemas.microsoft.com/office/drawing/2014/main" id="{4091B4D0-634D-4398-86FD-E400E7BB1A45}"/>
            </a:ext>
          </a:extLst>
        </xdr:cNvPr>
        <xdr:cNvGrpSpPr/>
      </xdr:nvGrpSpPr>
      <xdr:grpSpPr>
        <a:xfrm>
          <a:off x="835693" y="73621231"/>
          <a:ext cx="607795" cy="175260"/>
          <a:chOff x="3451860" y="2609850"/>
          <a:chExt cx="605790" cy="175260"/>
        </a:xfrm>
      </xdr:grpSpPr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C373D5AC-5529-EA09-5315-388B3807EC50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7" name="Straight Connector 266">
            <a:extLst>
              <a:ext uri="{FF2B5EF4-FFF2-40B4-BE49-F238E27FC236}">
                <a16:creationId xmlns:a16="http://schemas.microsoft.com/office/drawing/2014/main" id="{13C36D82-FF5C-6589-2EF4-92EB53F05733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8" name="Straight Connector 267">
            <a:extLst>
              <a:ext uri="{FF2B5EF4-FFF2-40B4-BE49-F238E27FC236}">
                <a16:creationId xmlns:a16="http://schemas.microsoft.com/office/drawing/2014/main" id="{051E5AD9-4A6C-135F-330C-39E23C323E06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519363</xdr:colOff>
      <xdr:row>341</xdr:row>
      <xdr:rowOff>47626</xdr:rowOff>
    </xdr:from>
    <xdr:to>
      <xdr:col>4</xdr:col>
      <xdr:colOff>83018</xdr:colOff>
      <xdr:row>344</xdr:row>
      <xdr:rowOff>72391</xdr:rowOff>
    </xdr:to>
    <xdr:grpSp>
      <xdr:nvGrpSpPr>
        <xdr:cNvPr id="269" name="Group 268">
          <a:extLst>
            <a:ext uri="{FF2B5EF4-FFF2-40B4-BE49-F238E27FC236}">
              <a16:creationId xmlns:a16="http://schemas.microsoft.com/office/drawing/2014/main" id="{96C73B19-B373-4EEE-AA43-EB1203D1A6CC}"/>
            </a:ext>
          </a:extLst>
        </xdr:cNvPr>
        <xdr:cNvGrpSpPr/>
      </xdr:nvGrpSpPr>
      <xdr:grpSpPr>
        <a:xfrm rot="5400000">
          <a:off x="840255" y="71204340"/>
          <a:ext cx="596265" cy="175260"/>
          <a:chOff x="3451860" y="2609850"/>
          <a:chExt cx="605790" cy="175260"/>
        </a:xfrm>
      </xdr:grpSpPr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30CA5E6A-B099-6EAE-FF22-665FCD5F3C9D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1" name="Straight Connector 270">
            <a:extLst>
              <a:ext uri="{FF2B5EF4-FFF2-40B4-BE49-F238E27FC236}">
                <a16:creationId xmlns:a16="http://schemas.microsoft.com/office/drawing/2014/main" id="{82171007-FF4C-92DF-95F2-787C162EF53C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2" name="Straight Connector 271">
            <a:extLst>
              <a:ext uri="{FF2B5EF4-FFF2-40B4-BE49-F238E27FC236}">
                <a16:creationId xmlns:a16="http://schemas.microsoft.com/office/drawing/2014/main" id="{C577EA5B-9BE6-A31D-9C0F-8B41BE1D442F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120317</xdr:colOff>
      <xdr:row>352</xdr:row>
      <xdr:rowOff>140368</xdr:rowOff>
    </xdr:from>
    <xdr:to>
      <xdr:col>2</xdr:col>
      <xdr:colOff>115103</xdr:colOff>
      <xdr:row>355</xdr:row>
      <xdr:rowOff>175159</xdr:rowOff>
    </xdr:to>
    <xdr:grpSp>
      <xdr:nvGrpSpPr>
        <xdr:cNvPr id="273" name="Group 272">
          <a:extLst>
            <a:ext uri="{FF2B5EF4-FFF2-40B4-BE49-F238E27FC236}">
              <a16:creationId xmlns:a16="http://schemas.microsoft.com/office/drawing/2014/main" id="{D72D2EB9-68D8-4D3B-A157-4F457A242FC1}"/>
            </a:ext>
          </a:extLst>
        </xdr:cNvPr>
        <xdr:cNvGrpSpPr/>
      </xdr:nvGrpSpPr>
      <xdr:grpSpPr>
        <a:xfrm rot="5400000">
          <a:off x="5064" y="73477805"/>
          <a:ext cx="606291" cy="175260"/>
          <a:chOff x="3451860" y="2609850"/>
          <a:chExt cx="605790" cy="175260"/>
        </a:xfrm>
      </xdr:grpSpPr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C7CF1A77-C2E1-F3E3-4C03-F48860559F45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73167FBE-1749-9BA5-C13E-887F7291BED2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9AE795AE-881A-CA8D-FAB7-404E22E9CB1F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150394</xdr:colOff>
      <xdr:row>352</xdr:row>
      <xdr:rowOff>80211</xdr:rowOff>
    </xdr:from>
    <xdr:to>
      <xdr:col>6</xdr:col>
      <xdr:colOff>74996</xdr:colOff>
      <xdr:row>355</xdr:row>
      <xdr:rowOff>115002</xdr:rowOff>
    </xdr:to>
    <xdr:grpSp>
      <xdr:nvGrpSpPr>
        <xdr:cNvPr id="277" name="Group 276">
          <a:extLst>
            <a:ext uri="{FF2B5EF4-FFF2-40B4-BE49-F238E27FC236}">
              <a16:creationId xmlns:a16="http://schemas.microsoft.com/office/drawing/2014/main" id="{C1DB0877-A6F9-41A5-B644-C0C3B8FBBB2F}"/>
            </a:ext>
          </a:extLst>
        </xdr:cNvPr>
        <xdr:cNvGrpSpPr/>
      </xdr:nvGrpSpPr>
      <xdr:grpSpPr>
        <a:xfrm rot="5400000">
          <a:off x="1689483" y="73417648"/>
          <a:ext cx="606291" cy="175260"/>
          <a:chOff x="3451860" y="2609850"/>
          <a:chExt cx="605790" cy="175260"/>
        </a:xfrm>
      </xdr:grpSpPr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DB37246D-2DE4-DBF7-AA2E-9AAF39DC9A9D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9" name="Straight Connector 278">
            <a:extLst>
              <a:ext uri="{FF2B5EF4-FFF2-40B4-BE49-F238E27FC236}">
                <a16:creationId xmlns:a16="http://schemas.microsoft.com/office/drawing/2014/main" id="{23FDCE96-3201-52DD-3D18-F05EFA7CBA45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0" name="Straight Connector 279">
            <a:extLst>
              <a:ext uri="{FF2B5EF4-FFF2-40B4-BE49-F238E27FC236}">
                <a16:creationId xmlns:a16="http://schemas.microsoft.com/office/drawing/2014/main" id="{1D2516FC-8058-49A4-5088-203F2538DFA3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349</xdr:row>
      <xdr:rowOff>120316</xdr:rowOff>
    </xdr:from>
    <xdr:to>
      <xdr:col>4</xdr:col>
      <xdr:colOff>276927</xdr:colOff>
      <xdr:row>350</xdr:row>
      <xdr:rowOff>95050</xdr:rowOff>
    </xdr:to>
    <xdr:grpSp>
      <xdr:nvGrpSpPr>
        <xdr:cNvPr id="281" name="Group 280">
          <a:extLst>
            <a:ext uri="{FF2B5EF4-FFF2-40B4-BE49-F238E27FC236}">
              <a16:creationId xmlns:a16="http://schemas.microsoft.com/office/drawing/2014/main" id="{6162085D-3CA8-465E-96E9-23C7AC83B6DE}"/>
            </a:ext>
          </a:extLst>
        </xdr:cNvPr>
        <xdr:cNvGrpSpPr/>
      </xdr:nvGrpSpPr>
      <xdr:grpSpPr>
        <a:xfrm>
          <a:off x="812132" y="72640658"/>
          <a:ext cx="607795" cy="175260"/>
          <a:chOff x="3451860" y="2609850"/>
          <a:chExt cx="605790" cy="175260"/>
        </a:xfrm>
      </xdr:grpSpPr>
      <xdr:cxnSp macro="">
        <xdr:nvCxnSpPr>
          <xdr:cNvPr id="282" name="Straight Connector 281">
            <a:extLst>
              <a:ext uri="{FF2B5EF4-FFF2-40B4-BE49-F238E27FC236}">
                <a16:creationId xmlns:a16="http://schemas.microsoft.com/office/drawing/2014/main" id="{473313B8-DFCF-90A9-7ED8-FB7817C7E8FC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3" name="Straight Connector 282">
            <a:extLst>
              <a:ext uri="{FF2B5EF4-FFF2-40B4-BE49-F238E27FC236}">
                <a16:creationId xmlns:a16="http://schemas.microsoft.com/office/drawing/2014/main" id="{55324643-1069-D08E-2B17-280C5DFEE8B7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4" name="Straight Connector 283">
            <a:extLst>
              <a:ext uri="{FF2B5EF4-FFF2-40B4-BE49-F238E27FC236}">
                <a16:creationId xmlns:a16="http://schemas.microsoft.com/office/drawing/2014/main" id="{8261C887-E506-09AF-DC8E-8F0F8E24A827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359</xdr:row>
      <xdr:rowOff>130342</xdr:rowOff>
    </xdr:from>
    <xdr:to>
      <xdr:col>4</xdr:col>
      <xdr:colOff>276927</xdr:colOff>
      <xdr:row>360</xdr:row>
      <xdr:rowOff>105076</xdr:rowOff>
    </xdr:to>
    <xdr:grpSp>
      <xdr:nvGrpSpPr>
        <xdr:cNvPr id="285" name="Group 284">
          <a:extLst>
            <a:ext uri="{FF2B5EF4-FFF2-40B4-BE49-F238E27FC236}">
              <a16:creationId xmlns:a16="http://schemas.microsoft.com/office/drawing/2014/main" id="{F5CBC6FA-CF0A-42A1-B594-E3A7AAF6E7B2}"/>
            </a:ext>
          </a:extLst>
        </xdr:cNvPr>
        <xdr:cNvGrpSpPr/>
      </xdr:nvGrpSpPr>
      <xdr:grpSpPr>
        <a:xfrm>
          <a:off x="812132" y="74595789"/>
          <a:ext cx="607795" cy="175261"/>
          <a:chOff x="3451860" y="2609850"/>
          <a:chExt cx="605790" cy="175260"/>
        </a:xfrm>
      </xdr:grpSpPr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AD6E5A2B-D87D-E07B-43EB-6355D9807BAC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7" name="Straight Connector 286">
            <a:extLst>
              <a:ext uri="{FF2B5EF4-FFF2-40B4-BE49-F238E27FC236}">
                <a16:creationId xmlns:a16="http://schemas.microsoft.com/office/drawing/2014/main" id="{724C388F-01F0-5FE0-CE30-B4F1255C8EC8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8FF47197-502F-EEEE-C337-D08AE6F6E4F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350921</xdr:colOff>
      <xdr:row>336</xdr:row>
      <xdr:rowOff>180474</xdr:rowOff>
    </xdr:from>
    <xdr:to>
      <xdr:col>4</xdr:col>
      <xdr:colOff>347111</xdr:colOff>
      <xdr:row>337</xdr:row>
      <xdr:rowOff>95049</xdr:rowOff>
    </xdr:to>
    <xdr:grpSp>
      <xdr:nvGrpSpPr>
        <xdr:cNvPr id="289" name="Group 288">
          <a:extLst>
            <a:ext uri="{FF2B5EF4-FFF2-40B4-BE49-F238E27FC236}">
              <a16:creationId xmlns:a16="http://schemas.microsoft.com/office/drawing/2014/main" id="{AB2A4C2D-10BD-4629-95E0-4701BDE8491E}"/>
            </a:ext>
          </a:extLst>
        </xdr:cNvPr>
        <xdr:cNvGrpSpPr/>
      </xdr:nvGrpSpPr>
      <xdr:grpSpPr>
        <a:xfrm>
          <a:off x="882316" y="70073921"/>
          <a:ext cx="607795" cy="175260"/>
          <a:chOff x="3451860" y="2609850"/>
          <a:chExt cx="605790" cy="175260"/>
        </a:xfrm>
      </xdr:grpSpPr>
      <xdr:cxnSp macro="">
        <xdr:nvCxnSpPr>
          <xdr:cNvPr id="290" name="Straight Connector 289">
            <a:extLst>
              <a:ext uri="{FF2B5EF4-FFF2-40B4-BE49-F238E27FC236}">
                <a16:creationId xmlns:a16="http://schemas.microsoft.com/office/drawing/2014/main" id="{E804E45D-4733-8397-0F09-E8770065D03D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1" name="Straight Connector 290">
            <a:extLst>
              <a:ext uri="{FF2B5EF4-FFF2-40B4-BE49-F238E27FC236}">
                <a16:creationId xmlns:a16="http://schemas.microsoft.com/office/drawing/2014/main" id="{AB84697E-9F9F-433D-6871-3F5CC80B7533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2" name="Straight Connector 291">
            <a:extLst>
              <a:ext uri="{FF2B5EF4-FFF2-40B4-BE49-F238E27FC236}">
                <a16:creationId xmlns:a16="http://schemas.microsoft.com/office/drawing/2014/main" id="{9AE36AF6-C423-92EB-6343-A83A1C93303E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346</xdr:row>
      <xdr:rowOff>110289</xdr:rowOff>
    </xdr:from>
    <xdr:to>
      <xdr:col>4</xdr:col>
      <xdr:colOff>276927</xdr:colOff>
      <xdr:row>347</xdr:row>
      <xdr:rowOff>85023</xdr:rowOff>
    </xdr:to>
    <xdr:grpSp>
      <xdr:nvGrpSpPr>
        <xdr:cNvPr id="293" name="Group 292">
          <a:extLst>
            <a:ext uri="{FF2B5EF4-FFF2-40B4-BE49-F238E27FC236}">
              <a16:creationId xmlns:a16="http://schemas.microsoft.com/office/drawing/2014/main" id="{97CC98AF-8D5D-4146-93BB-B016D16151B5}"/>
            </a:ext>
          </a:extLst>
        </xdr:cNvPr>
        <xdr:cNvGrpSpPr/>
      </xdr:nvGrpSpPr>
      <xdr:grpSpPr>
        <a:xfrm>
          <a:off x="812132" y="72019026"/>
          <a:ext cx="607795" cy="175260"/>
          <a:chOff x="3451860" y="2609850"/>
          <a:chExt cx="605790" cy="175260"/>
        </a:xfrm>
      </xdr:grpSpPr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D7FD82E9-C476-4A44-7C4B-9139C29F3A55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AEE68AFB-DC98-8410-579B-7119B1C1B49D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B23A5EC1-C756-54A3-6BF3-FCA801B7D6D3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80211</xdr:colOff>
      <xdr:row>340</xdr:row>
      <xdr:rowOff>10027</xdr:rowOff>
    </xdr:from>
    <xdr:to>
      <xdr:col>2</xdr:col>
      <xdr:colOff>74997</xdr:colOff>
      <xdr:row>343</xdr:row>
      <xdr:rowOff>64871</xdr:rowOff>
    </xdr:to>
    <xdr:grpSp>
      <xdr:nvGrpSpPr>
        <xdr:cNvPr id="297" name="Group 296">
          <a:extLst>
            <a:ext uri="{FF2B5EF4-FFF2-40B4-BE49-F238E27FC236}">
              <a16:creationId xmlns:a16="http://schemas.microsoft.com/office/drawing/2014/main" id="{7E5F26F2-3924-499A-9D37-AF6296F6AE68}"/>
            </a:ext>
          </a:extLst>
        </xdr:cNvPr>
        <xdr:cNvGrpSpPr/>
      </xdr:nvGrpSpPr>
      <xdr:grpSpPr>
        <a:xfrm rot="5400000">
          <a:off x="-45068" y="70991280"/>
          <a:ext cx="626344" cy="175260"/>
          <a:chOff x="3451860" y="2609850"/>
          <a:chExt cx="605790" cy="175260"/>
        </a:xfrm>
      </xdr:grpSpPr>
      <xdr:cxnSp macro="">
        <xdr:nvCxnSpPr>
          <xdr:cNvPr id="298" name="Straight Connector 297">
            <a:extLst>
              <a:ext uri="{FF2B5EF4-FFF2-40B4-BE49-F238E27FC236}">
                <a16:creationId xmlns:a16="http://schemas.microsoft.com/office/drawing/2014/main" id="{723F63E2-6932-9D08-3D3E-F316BFFED16F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9" name="Straight Connector 298">
            <a:extLst>
              <a:ext uri="{FF2B5EF4-FFF2-40B4-BE49-F238E27FC236}">
                <a16:creationId xmlns:a16="http://schemas.microsoft.com/office/drawing/2014/main" id="{794A80AD-A1FD-8934-C5E0-B54DFB767224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BE3DEE2B-5908-90E6-6136-1EFF0AD11441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160422</xdr:colOff>
      <xdr:row>339</xdr:row>
      <xdr:rowOff>180474</xdr:rowOff>
    </xdr:from>
    <xdr:to>
      <xdr:col>6</xdr:col>
      <xdr:colOff>85024</xdr:colOff>
      <xdr:row>343</xdr:row>
      <xdr:rowOff>44818</xdr:rowOff>
    </xdr:to>
    <xdr:grpSp>
      <xdr:nvGrpSpPr>
        <xdr:cNvPr id="301" name="Group 300">
          <a:extLst>
            <a:ext uri="{FF2B5EF4-FFF2-40B4-BE49-F238E27FC236}">
              <a16:creationId xmlns:a16="http://schemas.microsoft.com/office/drawing/2014/main" id="{3C182B72-E281-4FFB-B7B9-E24EB76DBA28}"/>
            </a:ext>
          </a:extLst>
        </xdr:cNvPr>
        <xdr:cNvGrpSpPr/>
      </xdr:nvGrpSpPr>
      <xdr:grpSpPr>
        <a:xfrm rot="5400000">
          <a:off x="1689485" y="70971227"/>
          <a:ext cx="626344" cy="175260"/>
          <a:chOff x="3451860" y="2609850"/>
          <a:chExt cx="605790" cy="175260"/>
        </a:xfrm>
      </xdr:grpSpPr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0C1104B4-C471-04C6-4A50-95A9400A523B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AAABA3D1-6EB8-A94F-B0A7-950A26B140FE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4" name="Straight Connector 303">
            <a:extLst>
              <a:ext uri="{FF2B5EF4-FFF2-40B4-BE49-F238E27FC236}">
                <a16:creationId xmlns:a16="http://schemas.microsoft.com/office/drawing/2014/main" id="{7B9C2531-CE34-3058-8C15-B8E8A68F46B6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519363</xdr:colOff>
      <xdr:row>414</xdr:row>
      <xdr:rowOff>47626</xdr:rowOff>
    </xdr:from>
    <xdr:to>
      <xdr:col>4</xdr:col>
      <xdr:colOff>83018</xdr:colOff>
      <xdr:row>417</xdr:row>
      <xdr:rowOff>72391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999D8700-EF13-436B-9F5D-5D28B82ADC85}"/>
            </a:ext>
          </a:extLst>
        </xdr:cNvPr>
        <xdr:cNvGrpSpPr/>
      </xdr:nvGrpSpPr>
      <xdr:grpSpPr>
        <a:xfrm rot="5400000">
          <a:off x="840255" y="85411629"/>
          <a:ext cx="596265" cy="175260"/>
          <a:chOff x="3451860" y="2609850"/>
          <a:chExt cx="605790" cy="175260"/>
        </a:xfrm>
      </xdr:grpSpPr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A7D00428-EDEA-29AE-ADAC-9A3B620FA54A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2C4F0BE6-FF33-D23F-1F77-86B7DB8BD39C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F090AA4-9929-DD10-526B-B48F48D745E1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270711</xdr:colOff>
      <xdr:row>409</xdr:row>
      <xdr:rowOff>70184</xdr:rowOff>
    </xdr:from>
    <xdr:to>
      <xdr:col>4</xdr:col>
      <xdr:colOff>266901</xdr:colOff>
      <xdr:row>409</xdr:row>
      <xdr:rowOff>245443</xdr:rowOff>
    </xdr:to>
    <xdr:grpSp>
      <xdr:nvGrpSpPr>
        <xdr:cNvPr id="172" name="Group 171">
          <a:extLst>
            <a:ext uri="{FF2B5EF4-FFF2-40B4-BE49-F238E27FC236}">
              <a16:creationId xmlns:a16="http://schemas.microsoft.com/office/drawing/2014/main" id="{121A6CE4-9311-4CCB-8B69-DFA8F32C5B9B}"/>
            </a:ext>
          </a:extLst>
        </xdr:cNvPr>
        <xdr:cNvGrpSpPr/>
      </xdr:nvGrpSpPr>
      <xdr:grpSpPr>
        <a:xfrm>
          <a:off x="802106" y="84170921"/>
          <a:ext cx="607795" cy="175259"/>
          <a:chOff x="3451860" y="2609850"/>
          <a:chExt cx="605790" cy="175260"/>
        </a:xfrm>
      </xdr:grpSpPr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EBA50394-0F30-F418-941B-194EC20FDADD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1F1B2428-B2BA-7841-5BB1-7BE2CD0B6EBD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1EE4715B-6057-460B-7CF1-4CF5C5C398EE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80211</xdr:colOff>
      <xdr:row>413</xdr:row>
      <xdr:rowOff>10027</xdr:rowOff>
    </xdr:from>
    <xdr:to>
      <xdr:col>2</xdr:col>
      <xdr:colOff>74997</xdr:colOff>
      <xdr:row>416</xdr:row>
      <xdr:rowOff>64871</xdr:rowOff>
    </xdr:to>
    <xdr:grpSp>
      <xdr:nvGrpSpPr>
        <xdr:cNvPr id="180" name="Group 179">
          <a:extLst>
            <a:ext uri="{FF2B5EF4-FFF2-40B4-BE49-F238E27FC236}">
              <a16:creationId xmlns:a16="http://schemas.microsoft.com/office/drawing/2014/main" id="{1D8330AC-E919-4443-924D-F4155E20A7D6}"/>
            </a:ext>
          </a:extLst>
        </xdr:cNvPr>
        <xdr:cNvGrpSpPr/>
      </xdr:nvGrpSpPr>
      <xdr:grpSpPr>
        <a:xfrm rot="5400000">
          <a:off x="-45068" y="85198569"/>
          <a:ext cx="626344" cy="175260"/>
          <a:chOff x="3451860" y="2609850"/>
          <a:chExt cx="605790" cy="175260"/>
        </a:xfrm>
      </xdr:grpSpPr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C8B1FB0D-37EE-7107-EF68-153D8CFDD88C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5E9E3024-6597-8229-0AC2-AAE5E3CBCF56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3BCD16AD-CC84-1D1A-720F-2AA0E9457120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160422</xdr:colOff>
      <xdr:row>412</xdr:row>
      <xdr:rowOff>180474</xdr:rowOff>
    </xdr:from>
    <xdr:to>
      <xdr:col>6</xdr:col>
      <xdr:colOff>85024</xdr:colOff>
      <xdr:row>416</xdr:row>
      <xdr:rowOff>44818</xdr:rowOff>
    </xdr:to>
    <xdr:grpSp>
      <xdr:nvGrpSpPr>
        <xdr:cNvPr id="184" name="Group 183">
          <a:extLst>
            <a:ext uri="{FF2B5EF4-FFF2-40B4-BE49-F238E27FC236}">
              <a16:creationId xmlns:a16="http://schemas.microsoft.com/office/drawing/2014/main" id="{D758B697-EBE5-46B2-BF04-503A11920B31}"/>
            </a:ext>
          </a:extLst>
        </xdr:cNvPr>
        <xdr:cNvGrpSpPr/>
      </xdr:nvGrpSpPr>
      <xdr:grpSpPr>
        <a:xfrm rot="5400000">
          <a:off x="1684472" y="85173503"/>
          <a:ext cx="636370" cy="175260"/>
          <a:chOff x="3451860" y="2609850"/>
          <a:chExt cx="605790" cy="175260"/>
        </a:xfrm>
      </xdr:grpSpPr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F8CAB099-5F22-FD0D-B196-7DA458306460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6" name="Straight Connector 185">
            <a:extLst>
              <a:ext uri="{FF2B5EF4-FFF2-40B4-BE49-F238E27FC236}">
                <a16:creationId xmlns:a16="http://schemas.microsoft.com/office/drawing/2014/main" id="{1E033437-7B1B-7BF6-02BD-C1D0BD70557F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58993D53-5BF5-20D7-232E-D3D4D9BE1FE5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170447</xdr:colOff>
      <xdr:row>409</xdr:row>
      <xdr:rowOff>210552</xdr:rowOff>
    </xdr:from>
    <xdr:to>
      <xdr:col>5</xdr:col>
      <xdr:colOff>90238</xdr:colOff>
      <xdr:row>420</xdr:row>
      <xdr:rowOff>70184</xdr:rowOff>
    </xdr:to>
    <xdr:sp macro="" textlink="">
      <xdr:nvSpPr>
        <xdr:cNvPr id="188" name="Rectangle 187">
          <a:extLst>
            <a:ext uri="{FF2B5EF4-FFF2-40B4-BE49-F238E27FC236}">
              <a16:creationId xmlns:a16="http://schemas.microsoft.com/office/drawing/2014/main" id="{87A80DED-E67B-4DA1-B0D2-4E4E16DBA1C9}"/>
            </a:ext>
          </a:extLst>
        </xdr:cNvPr>
        <xdr:cNvSpPr/>
      </xdr:nvSpPr>
      <xdr:spPr>
        <a:xfrm>
          <a:off x="451184" y="83769868"/>
          <a:ext cx="1393659" cy="2065421"/>
        </a:xfrm>
        <a:prstGeom prst="rect">
          <a:avLst/>
        </a:prstGeom>
        <a:noFill/>
        <a:ln>
          <a:solidFill>
            <a:srgbClr val="FFC000"/>
          </a:solidFill>
          <a:prstDash val="lg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260684</xdr:colOff>
      <xdr:row>420</xdr:row>
      <xdr:rowOff>30079</xdr:rowOff>
    </xdr:from>
    <xdr:to>
      <xdr:col>4</xdr:col>
      <xdr:colOff>256874</xdr:colOff>
      <xdr:row>420</xdr:row>
      <xdr:rowOff>205338</xdr:rowOff>
    </xdr:to>
    <xdr:grpSp>
      <xdr:nvGrpSpPr>
        <xdr:cNvPr id="190" name="Group 189">
          <a:extLst>
            <a:ext uri="{FF2B5EF4-FFF2-40B4-BE49-F238E27FC236}">
              <a16:creationId xmlns:a16="http://schemas.microsoft.com/office/drawing/2014/main" id="{64364642-145B-42F6-A08A-40F51D58E965}"/>
            </a:ext>
          </a:extLst>
        </xdr:cNvPr>
        <xdr:cNvGrpSpPr/>
      </xdr:nvGrpSpPr>
      <xdr:grpSpPr>
        <a:xfrm>
          <a:off x="792079" y="86336605"/>
          <a:ext cx="607795" cy="175259"/>
          <a:chOff x="3451860" y="2609850"/>
          <a:chExt cx="605790" cy="175260"/>
        </a:xfrm>
      </xdr:grpSpPr>
      <xdr:cxnSp macro="">
        <xdr:nvCxnSpPr>
          <xdr:cNvPr id="217" name="Straight Connector 216">
            <a:extLst>
              <a:ext uri="{FF2B5EF4-FFF2-40B4-BE49-F238E27FC236}">
                <a16:creationId xmlns:a16="http://schemas.microsoft.com/office/drawing/2014/main" id="{D516B3A3-0CB3-EAFC-83C7-B0E1A8137BDC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8" name="Straight Connector 217">
            <a:extLst>
              <a:ext uri="{FF2B5EF4-FFF2-40B4-BE49-F238E27FC236}">
                <a16:creationId xmlns:a16="http://schemas.microsoft.com/office/drawing/2014/main" id="{35A67E08-A8BA-9837-CCC5-B1380EB27636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BFAD09FA-1C8C-CF2B-23BF-B26EE37D45B3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313873</xdr:colOff>
      <xdr:row>427</xdr:row>
      <xdr:rowOff>122773</xdr:rowOff>
    </xdr:from>
    <xdr:to>
      <xdr:col>4</xdr:col>
      <xdr:colOff>308559</xdr:colOff>
      <xdr:row>428</xdr:row>
      <xdr:rowOff>97507</xdr:rowOff>
    </xdr:to>
    <xdr:grpSp>
      <xdr:nvGrpSpPr>
        <xdr:cNvPr id="220" name="Group 219">
          <a:extLst>
            <a:ext uri="{FF2B5EF4-FFF2-40B4-BE49-F238E27FC236}">
              <a16:creationId xmlns:a16="http://schemas.microsoft.com/office/drawing/2014/main" id="{57499742-823F-4DA7-9C53-DD48760F35BD}"/>
            </a:ext>
          </a:extLst>
        </xdr:cNvPr>
        <xdr:cNvGrpSpPr/>
      </xdr:nvGrpSpPr>
      <xdr:grpSpPr>
        <a:xfrm>
          <a:off x="845268" y="87832984"/>
          <a:ext cx="606291" cy="165234"/>
          <a:chOff x="3451860" y="2609850"/>
          <a:chExt cx="605790" cy="175260"/>
        </a:xfrm>
      </xdr:grpSpPr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3D570ABA-ACFD-45DC-6D36-05FE5176F4E3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F9648889-6C8F-5A10-5BA8-98A633BADE04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AD3438C4-CD48-EFE1-0B55-4DDEA327E700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270711</xdr:colOff>
      <xdr:row>422</xdr:row>
      <xdr:rowOff>70184</xdr:rowOff>
    </xdr:from>
    <xdr:to>
      <xdr:col>4</xdr:col>
      <xdr:colOff>266901</xdr:colOff>
      <xdr:row>422</xdr:row>
      <xdr:rowOff>197818</xdr:rowOff>
    </xdr:to>
    <xdr:grpSp>
      <xdr:nvGrpSpPr>
        <xdr:cNvPr id="224" name="Group 223">
          <a:extLst>
            <a:ext uri="{FF2B5EF4-FFF2-40B4-BE49-F238E27FC236}">
              <a16:creationId xmlns:a16="http://schemas.microsoft.com/office/drawing/2014/main" id="{EEB78DC7-DA29-4B72-AA90-D7863DB411E8}"/>
            </a:ext>
          </a:extLst>
        </xdr:cNvPr>
        <xdr:cNvGrpSpPr/>
      </xdr:nvGrpSpPr>
      <xdr:grpSpPr>
        <a:xfrm>
          <a:off x="802106" y="86797816"/>
          <a:ext cx="607795" cy="127634"/>
          <a:chOff x="3451860" y="2609850"/>
          <a:chExt cx="605790" cy="175260"/>
        </a:xfrm>
      </xdr:grpSpPr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77BC5517-6C6B-00FC-CFF0-A15A55070B58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2D3C31B8-DEBE-5CE7-C4A3-5886936EAEC7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2F7320A0-A90E-467D-4797-94DF33D35677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80211</xdr:colOff>
      <xdr:row>426</xdr:row>
      <xdr:rowOff>10027</xdr:rowOff>
    </xdr:from>
    <xdr:to>
      <xdr:col>2</xdr:col>
      <xdr:colOff>74997</xdr:colOff>
      <xdr:row>429</xdr:row>
      <xdr:rowOff>64871</xdr:rowOff>
    </xdr:to>
    <xdr:grpSp>
      <xdr:nvGrpSpPr>
        <xdr:cNvPr id="228" name="Group 227">
          <a:extLst>
            <a:ext uri="{FF2B5EF4-FFF2-40B4-BE49-F238E27FC236}">
              <a16:creationId xmlns:a16="http://schemas.microsoft.com/office/drawing/2014/main" id="{256F6EB6-48FB-480F-A489-59E95D46D518}"/>
            </a:ext>
          </a:extLst>
        </xdr:cNvPr>
        <xdr:cNvGrpSpPr/>
      </xdr:nvGrpSpPr>
      <xdr:grpSpPr>
        <a:xfrm rot="5400000">
          <a:off x="-45068" y="87755280"/>
          <a:ext cx="626344" cy="175260"/>
          <a:chOff x="3451860" y="2609850"/>
          <a:chExt cx="605790" cy="175260"/>
        </a:xfrm>
      </xdr:grpSpPr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E7328D92-8514-9D66-F6AD-5D3DA8D854D6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34DA5CEE-C2D2-4AAC-1D00-D85A1988883F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EFF1E6A3-F890-B9D7-1B6A-40E2A99BBD0A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160422</xdr:colOff>
      <xdr:row>425</xdr:row>
      <xdr:rowOff>180474</xdr:rowOff>
    </xdr:from>
    <xdr:to>
      <xdr:col>6</xdr:col>
      <xdr:colOff>85024</xdr:colOff>
      <xdr:row>429</xdr:row>
      <xdr:rowOff>44818</xdr:rowOff>
    </xdr:to>
    <xdr:grpSp>
      <xdr:nvGrpSpPr>
        <xdr:cNvPr id="232" name="Group 231">
          <a:extLst>
            <a:ext uri="{FF2B5EF4-FFF2-40B4-BE49-F238E27FC236}">
              <a16:creationId xmlns:a16="http://schemas.microsoft.com/office/drawing/2014/main" id="{FC42A30B-2BA6-4197-9A80-E389C43E6752}"/>
            </a:ext>
          </a:extLst>
        </xdr:cNvPr>
        <xdr:cNvGrpSpPr/>
      </xdr:nvGrpSpPr>
      <xdr:grpSpPr>
        <a:xfrm rot="5400000">
          <a:off x="1689485" y="87735227"/>
          <a:ext cx="626344" cy="175260"/>
          <a:chOff x="3451860" y="2609850"/>
          <a:chExt cx="605790" cy="175260"/>
        </a:xfrm>
      </xdr:grpSpPr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078CE9B1-5E45-727C-7E3E-E048A3C66BE3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4" name="Straight Connector 233">
            <a:extLst>
              <a:ext uri="{FF2B5EF4-FFF2-40B4-BE49-F238E27FC236}">
                <a16:creationId xmlns:a16="http://schemas.microsoft.com/office/drawing/2014/main" id="{F06EFA65-DBD2-2F24-3D4F-04768C500EB3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40AE200C-D0F2-7C2F-310D-5F0168C9043A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170447</xdr:colOff>
      <xdr:row>422</xdr:row>
      <xdr:rowOff>170447</xdr:rowOff>
    </xdr:from>
    <xdr:to>
      <xdr:col>5</xdr:col>
      <xdr:colOff>90238</xdr:colOff>
      <xdr:row>433</xdr:row>
      <xdr:rowOff>50132</xdr:rowOff>
    </xdr:to>
    <xdr:sp macro="" textlink="">
      <xdr:nvSpPr>
        <xdr:cNvPr id="236" name="Rectangle 235">
          <a:extLst>
            <a:ext uri="{FF2B5EF4-FFF2-40B4-BE49-F238E27FC236}">
              <a16:creationId xmlns:a16="http://schemas.microsoft.com/office/drawing/2014/main" id="{E3B058ED-2E5E-4D32-9CF8-30F7A6D95C55}"/>
            </a:ext>
          </a:extLst>
        </xdr:cNvPr>
        <xdr:cNvSpPr/>
      </xdr:nvSpPr>
      <xdr:spPr>
        <a:xfrm>
          <a:off x="451184" y="86356658"/>
          <a:ext cx="1393659" cy="2075448"/>
        </a:xfrm>
        <a:prstGeom prst="rect">
          <a:avLst/>
        </a:prstGeom>
        <a:noFill/>
        <a:ln>
          <a:solidFill>
            <a:srgbClr val="FFC000"/>
          </a:solidFill>
          <a:prstDash val="lg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260684</xdr:colOff>
      <xdr:row>433</xdr:row>
      <xdr:rowOff>30079</xdr:rowOff>
    </xdr:from>
    <xdr:to>
      <xdr:col>4</xdr:col>
      <xdr:colOff>256874</xdr:colOff>
      <xdr:row>433</xdr:row>
      <xdr:rowOff>186288</xdr:rowOff>
    </xdr:to>
    <xdr:grpSp>
      <xdr:nvGrpSpPr>
        <xdr:cNvPr id="237" name="Group 236">
          <a:extLst>
            <a:ext uri="{FF2B5EF4-FFF2-40B4-BE49-F238E27FC236}">
              <a16:creationId xmlns:a16="http://schemas.microsoft.com/office/drawing/2014/main" id="{15B25299-68EC-4B40-86E2-AD903C369455}"/>
            </a:ext>
          </a:extLst>
        </xdr:cNvPr>
        <xdr:cNvGrpSpPr/>
      </xdr:nvGrpSpPr>
      <xdr:grpSpPr>
        <a:xfrm>
          <a:off x="792079" y="88933421"/>
          <a:ext cx="607795" cy="156209"/>
          <a:chOff x="3451860" y="2609850"/>
          <a:chExt cx="605790" cy="175260"/>
        </a:xfrm>
      </xdr:grpSpPr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0D42F3F4-166E-5C78-FFA8-D80AB8F738CA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70405FAD-AE50-E15A-31E1-91E15FE94656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92A5C9F1-3C27-03AA-9376-6ACD036A121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304298</xdr:colOff>
      <xdr:row>459</xdr:row>
      <xdr:rowOff>118310</xdr:rowOff>
    </xdr:from>
    <xdr:to>
      <xdr:col>4</xdr:col>
      <xdr:colOff>300488</xdr:colOff>
      <xdr:row>460</xdr:row>
      <xdr:rowOff>103070</xdr:rowOff>
    </xdr:to>
    <xdr:grpSp>
      <xdr:nvGrpSpPr>
        <xdr:cNvPr id="241" name="Group 240">
          <a:extLst>
            <a:ext uri="{FF2B5EF4-FFF2-40B4-BE49-F238E27FC236}">
              <a16:creationId xmlns:a16="http://schemas.microsoft.com/office/drawing/2014/main" id="{0C7BA3CD-CBDF-4B98-99E5-342A1873CE62}"/>
            </a:ext>
          </a:extLst>
        </xdr:cNvPr>
        <xdr:cNvGrpSpPr/>
      </xdr:nvGrpSpPr>
      <xdr:grpSpPr>
        <a:xfrm>
          <a:off x="835693" y="93894442"/>
          <a:ext cx="607795" cy="175260"/>
          <a:chOff x="3451860" y="2609850"/>
          <a:chExt cx="605790" cy="175260"/>
        </a:xfrm>
      </xdr:grpSpPr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D3EB871B-6382-909D-F089-CEA978FCD00C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3" name="Straight Connector 242">
            <a:extLst>
              <a:ext uri="{FF2B5EF4-FFF2-40B4-BE49-F238E27FC236}">
                <a16:creationId xmlns:a16="http://schemas.microsoft.com/office/drawing/2014/main" id="{5ED6788D-AD43-5ECB-177C-08F8C7B0A42B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E854BF94-A697-A6A7-A031-97EE4BDA9A2C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519363</xdr:colOff>
      <xdr:row>446</xdr:row>
      <xdr:rowOff>47626</xdr:rowOff>
    </xdr:from>
    <xdr:to>
      <xdr:col>4</xdr:col>
      <xdr:colOff>83018</xdr:colOff>
      <xdr:row>449</xdr:row>
      <xdr:rowOff>72391</xdr:rowOff>
    </xdr:to>
    <xdr:grpSp>
      <xdr:nvGrpSpPr>
        <xdr:cNvPr id="245" name="Group 244">
          <a:extLst>
            <a:ext uri="{FF2B5EF4-FFF2-40B4-BE49-F238E27FC236}">
              <a16:creationId xmlns:a16="http://schemas.microsoft.com/office/drawing/2014/main" id="{1A65D1CD-BC88-423F-B888-A373E2DDC8CA}"/>
            </a:ext>
          </a:extLst>
        </xdr:cNvPr>
        <xdr:cNvGrpSpPr/>
      </xdr:nvGrpSpPr>
      <xdr:grpSpPr>
        <a:xfrm rot="5400000">
          <a:off x="840255" y="91698129"/>
          <a:ext cx="596265" cy="175260"/>
          <a:chOff x="3451860" y="2609850"/>
          <a:chExt cx="605790" cy="175260"/>
        </a:xfrm>
      </xdr:grpSpPr>
      <xdr:cxnSp macro="">
        <xdr:nvCxnSpPr>
          <xdr:cNvPr id="246" name="Straight Connector 245">
            <a:extLst>
              <a:ext uri="{FF2B5EF4-FFF2-40B4-BE49-F238E27FC236}">
                <a16:creationId xmlns:a16="http://schemas.microsoft.com/office/drawing/2014/main" id="{A6175880-E2AE-1BF8-B553-2017D7E22977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7" name="Straight Connector 246">
            <a:extLst>
              <a:ext uri="{FF2B5EF4-FFF2-40B4-BE49-F238E27FC236}">
                <a16:creationId xmlns:a16="http://schemas.microsoft.com/office/drawing/2014/main" id="{AD95CE09-A573-D75D-F15A-AF865B232085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B6369DB9-FC8C-69FA-D3B5-B5D364074575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</xdr:colOff>
      <xdr:row>457</xdr:row>
      <xdr:rowOff>150395</xdr:rowOff>
    </xdr:from>
    <xdr:to>
      <xdr:col>1</xdr:col>
      <xdr:colOff>175261</xdr:colOff>
      <xdr:row>460</xdr:row>
      <xdr:rowOff>185186</xdr:rowOff>
    </xdr:to>
    <xdr:grpSp>
      <xdr:nvGrpSpPr>
        <xdr:cNvPr id="249" name="Group 248">
          <a:extLst>
            <a:ext uri="{FF2B5EF4-FFF2-40B4-BE49-F238E27FC236}">
              <a16:creationId xmlns:a16="http://schemas.microsoft.com/office/drawing/2014/main" id="{68FA495B-9A07-41F3-9488-DF339245F9F6}"/>
            </a:ext>
          </a:extLst>
        </xdr:cNvPr>
        <xdr:cNvGrpSpPr/>
      </xdr:nvGrpSpPr>
      <xdr:grpSpPr>
        <a:xfrm rot="5400000">
          <a:off x="-115252" y="93761043"/>
          <a:ext cx="606291" cy="175260"/>
          <a:chOff x="3451860" y="2609850"/>
          <a:chExt cx="605790" cy="175260"/>
        </a:xfrm>
      </xdr:grpSpPr>
      <xdr:cxnSp macro="">
        <xdr:nvCxnSpPr>
          <xdr:cNvPr id="250" name="Straight Connector 249">
            <a:extLst>
              <a:ext uri="{FF2B5EF4-FFF2-40B4-BE49-F238E27FC236}">
                <a16:creationId xmlns:a16="http://schemas.microsoft.com/office/drawing/2014/main" id="{3E0B4434-8083-ADAE-E3E9-30D65950033B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1" name="Straight Connector 250">
            <a:extLst>
              <a:ext uri="{FF2B5EF4-FFF2-40B4-BE49-F238E27FC236}">
                <a16:creationId xmlns:a16="http://schemas.microsoft.com/office/drawing/2014/main" id="{BE933108-4B33-8EDC-CA2E-E9D9F9659FA1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F0DBA9B7-D4CD-3583-4DE1-BF7D0D4139A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240630</xdr:colOff>
      <xdr:row>457</xdr:row>
      <xdr:rowOff>80212</xdr:rowOff>
    </xdr:from>
    <xdr:to>
      <xdr:col>6</xdr:col>
      <xdr:colOff>165232</xdr:colOff>
      <xdr:row>460</xdr:row>
      <xdr:rowOff>115003</xdr:rowOff>
    </xdr:to>
    <xdr:grpSp>
      <xdr:nvGrpSpPr>
        <xdr:cNvPr id="253" name="Group 252">
          <a:extLst>
            <a:ext uri="{FF2B5EF4-FFF2-40B4-BE49-F238E27FC236}">
              <a16:creationId xmlns:a16="http://schemas.microsoft.com/office/drawing/2014/main" id="{3528CEC2-7ECB-4AF7-95DC-BCDC9B6971A0}"/>
            </a:ext>
          </a:extLst>
        </xdr:cNvPr>
        <xdr:cNvGrpSpPr/>
      </xdr:nvGrpSpPr>
      <xdr:grpSpPr>
        <a:xfrm rot="5400000">
          <a:off x="1779719" y="93690860"/>
          <a:ext cx="606291" cy="175260"/>
          <a:chOff x="3451860" y="2609850"/>
          <a:chExt cx="605790" cy="175260"/>
        </a:xfrm>
      </xdr:grpSpPr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4A8E538F-682C-A63E-E131-CC0EED2C7D13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1008EDCC-D112-41B4-45B6-F235302EC088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45F718B8-D8CE-7C69-CFAD-EE4C78F8B1B5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300790</xdr:colOff>
      <xdr:row>454</xdr:row>
      <xdr:rowOff>20053</xdr:rowOff>
    </xdr:from>
    <xdr:to>
      <xdr:col>4</xdr:col>
      <xdr:colOff>296980</xdr:colOff>
      <xdr:row>454</xdr:row>
      <xdr:rowOff>145182</xdr:rowOff>
    </xdr:to>
    <xdr:grpSp>
      <xdr:nvGrpSpPr>
        <xdr:cNvPr id="257" name="Group 256">
          <a:extLst>
            <a:ext uri="{FF2B5EF4-FFF2-40B4-BE49-F238E27FC236}">
              <a16:creationId xmlns:a16="http://schemas.microsoft.com/office/drawing/2014/main" id="{4767B2EF-65A8-422F-92DF-A36DC04B4194}"/>
            </a:ext>
          </a:extLst>
        </xdr:cNvPr>
        <xdr:cNvGrpSpPr/>
      </xdr:nvGrpSpPr>
      <xdr:grpSpPr>
        <a:xfrm>
          <a:off x="832185" y="92923895"/>
          <a:ext cx="607795" cy="125129"/>
          <a:chOff x="3451860" y="2609850"/>
          <a:chExt cx="605790" cy="175260"/>
        </a:xfrm>
      </xdr:grpSpPr>
      <xdr:cxnSp macro="">
        <xdr:nvCxnSpPr>
          <xdr:cNvPr id="258" name="Straight Connector 257">
            <a:extLst>
              <a:ext uri="{FF2B5EF4-FFF2-40B4-BE49-F238E27FC236}">
                <a16:creationId xmlns:a16="http://schemas.microsoft.com/office/drawing/2014/main" id="{8F72AAC8-70DC-8159-8C70-2BDA6F4E23E0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B56CF9EC-82D4-CA2F-44E8-553E41CA8B7C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0" name="Straight Connector 259">
            <a:extLst>
              <a:ext uri="{FF2B5EF4-FFF2-40B4-BE49-F238E27FC236}">
                <a16:creationId xmlns:a16="http://schemas.microsoft.com/office/drawing/2014/main" id="{0187C1DA-4866-FE59-C0F2-B083A72DACD3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465</xdr:row>
      <xdr:rowOff>20052</xdr:rowOff>
    </xdr:from>
    <xdr:to>
      <xdr:col>4</xdr:col>
      <xdr:colOff>276927</xdr:colOff>
      <xdr:row>465</xdr:row>
      <xdr:rowOff>145181</xdr:rowOff>
    </xdr:to>
    <xdr:grpSp>
      <xdr:nvGrpSpPr>
        <xdr:cNvPr id="261" name="Group 260">
          <a:extLst>
            <a:ext uri="{FF2B5EF4-FFF2-40B4-BE49-F238E27FC236}">
              <a16:creationId xmlns:a16="http://schemas.microsoft.com/office/drawing/2014/main" id="{8B3B4DA7-6CBE-45E9-A129-EF060BF487D3}"/>
            </a:ext>
          </a:extLst>
        </xdr:cNvPr>
        <xdr:cNvGrpSpPr/>
      </xdr:nvGrpSpPr>
      <xdr:grpSpPr>
        <a:xfrm>
          <a:off x="812132" y="94899078"/>
          <a:ext cx="607795" cy="125129"/>
          <a:chOff x="3451860" y="2609850"/>
          <a:chExt cx="605790" cy="175260"/>
        </a:xfrm>
      </xdr:grpSpPr>
      <xdr:cxnSp macro="">
        <xdr:nvCxnSpPr>
          <xdr:cNvPr id="262" name="Straight Connector 261">
            <a:extLst>
              <a:ext uri="{FF2B5EF4-FFF2-40B4-BE49-F238E27FC236}">
                <a16:creationId xmlns:a16="http://schemas.microsoft.com/office/drawing/2014/main" id="{6F80EAF1-D71F-90FC-5889-3948806893B5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EA688021-73B8-AD29-5C8F-6C3023B91758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4" name="Straight Connector 263">
            <a:extLst>
              <a:ext uri="{FF2B5EF4-FFF2-40B4-BE49-F238E27FC236}">
                <a16:creationId xmlns:a16="http://schemas.microsoft.com/office/drawing/2014/main" id="{1EAD085E-46CC-F5C6-EE9A-8451424168C8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441</xdr:row>
      <xdr:rowOff>31583</xdr:rowOff>
    </xdr:from>
    <xdr:to>
      <xdr:col>4</xdr:col>
      <xdr:colOff>276927</xdr:colOff>
      <xdr:row>441</xdr:row>
      <xdr:rowOff>125128</xdr:rowOff>
    </xdr:to>
    <xdr:grpSp>
      <xdr:nvGrpSpPr>
        <xdr:cNvPr id="305" name="Group 304">
          <a:extLst>
            <a:ext uri="{FF2B5EF4-FFF2-40B4-BE49-F238E27FC236}">
              <a16:creationId xmlns:a16="http://schemas.microsoft.com/office/drawing/2014/main" id="{66F813F5-F964-4554-9451-522B378257CE}"/>
            </a:ext>
          </a:extLst>
        </xdr:cNvPr>
        <xdr:cNvGrpSpPr/>
      </xdr:nvGrpSpPr>
      <xdr:grpSpPr>
        <a:xfrm>
          <a:off x="812132" y="90569215"/>
          <a:ext cx="607795" cy="93545"/>
          <a:chOff x="3451860" y="2609850"/>
          <a:chExt cx="605790" cy="175260"/>
        </a:xfrm>
      </xdr:grpSpPr>
      <xdr:cxnSp macro="">
        <xdr:nvCxnSpPr>
          <xdr:cNvPr id="306" name="Straight Connector 305">
            <a:extLst>
              <a:ext uri="{FF2B5EF4-FFF2-40B4-BE49-F238E27FC236}">
                <a16:creationId xmlns:a16="http://schemas.microsoft.com/office/drawing/2014/main" id="{90F96FC5-E9E8-B103-A98D-8F4E3788691B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7" name="Straight Connector 306">
            <a:extLst>
              <a:ext uri="{FF2B5EF4-FFF2-40B4-BE49-F238E27FC236}">
                <a16:creationId xmlns:a16="http://schemas.microsoft.com/office/drawing/2014/main" id="{6C1289C4-972B-E931-FE33-630D279EAC96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8" name="Straight Connector 307">
            <a:extLst>
              <a:ext uri="{FF2B5EF4-FFF2-40B4-BE49-F238E27FC236}">
                <a16:creationId xmlns:a16="http://schemas.microsoft.com/office/drawing/2014/main" id="{B6C434AA-7DF6-A3FB-8490-A66A78D89A13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452</xdr:row>
      <xdr:rowOff>20052</xdr:rowOff>
    </xdr:from>
    <xdr:to>
      <xdr:col>4</xdr:col>
      <xdr:colOff>276927</xdr:colOff>
      <xdr:row>452</xdr:row>
      <xdr:rowOff>145181</xdr:rowOff>
    </xdr:to>
    <xdr:grpSp>
      <xdr:nvGrpSpPr>
        <xdr:cNvPr id="309" name="Group 308">
          <a:extLst>
            <a:ext uri="{FF2B5EF4-FFF2-40B4-BE49-F238E27FC236}">
              <a16:creationId xmlns:a16="http://schemas.microsoft.com/office/drawing/2014/main" id="{0ECB0861-C867-4AB7-A283-2697426E4DF0}"/>
            </a:ext>
          </a:extLst>
        </xdr:cNvPr>
        <xdr:cNvGrpSpPr/>
      </xdr:nvGrpSpPr>
      <xdr:grpSpPr>
        <a:xfrm>
          <a:off x="812132" y="92562947"/>
          <a:ext cx="607795" cy="125129"/>
          <a:chOff x="3451860" y="2609850"/>
          <a:chExt cx="605790" cy="175260"/>
        </a:xfrm>
      </xdr:grpSpPr>
      <xdr:cxnSp macro="">
        <xdr:nvCxnSpPr>
          <xdr:cNvPr id="310" name="Straight Connector 309">
            <a:extLst>
              <a:ext uri="{FF2B5EF4-FFF2-40B4-BE49-F238E27FC236}">
                <a16:creationId xmlns:a16="http://schemas.microsoft.com/office/drawing/2014/main" id="{C4A60D83-F612-A180-737A-975260B2CEB0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1" name="Straight Connector 310">
            <a:extLst>
              <a:ext uri="{FF2B5EF4-FFF2-40B4-BE49-F238E27FC236}">
                <a16:creationId xmlns:a16="http://schemas.microsoft.com/office/drawing/2014/main" id="{1CA91125-B65D-3CA8-6936-26B2448CB360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2" name="Straight Connector 311">
            <a:extLst>
              <a:ext uri="{FF2B5EF4-FFF2-40B4-BE49-F238E27FC236}">
                <a16:creationId xmlns:a16="http://schemas.microsoft.com/office/drawing/2014/main" id="{8F6CBD6F-0CE8-2587-225C-C9CA2D1EF300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</xdr:colOff>
      <xdr:row>445</xdr:row>
      <xdr:rowOff>10027</xdr:rowOff>
    </xdr:from>
    <xdr:to>
      <xdr:col>1</xdr:col>
      <xdr:colOff>175261</xdr:colOff>
      <xdr:row>448</xdr:row>
      <xdr:rowOff>64871</xdr:rowOff>
    </xdr:to>
    <xdr:grpSp>
      <xdr:nvGrpSpPr>
        <xdr:cNvPr id="313" name="Group 312">
          <a:extLst>
            <a:ext uri="{FF2B5EF4-FFF2-40B4-BE49-F238E27FC236}">
              <a16:creationId xmlns:a16="http://schemas.microsoft.com/office/drawing/2014/main" id="{483DFBDF-1F38-45E1-907A-67E081D6C7B2}"/>
            </a:ext>
          </a:extLst>
        </xdr:cNvPr>
        <xdr:cNvGrpSpPr/>
      </xdr:nvGrpSpPr>
      <xdr:grpSpPr>
        <a:xfrm rot="5400000">
          <a:off x="-130291" y="91480056"/>
          <a:ext cx="636370" cy="175260"/>
          <a:chOff x="3451860" y="2609850"/>
          <a:chExt cx="605790" cy="175260"/>
        </a:xfrm>
      </xdr:grpSpPr>
      <xdr:cxnSp macro="">
        <xdr:nvCxnSpPr>
          <xdr:cNvPr id="314" name="Straight Connector 313">
            <a:extLst>
              <a:ext uri="{FF2B5EF4-FFF2-40B4-BE49-F238E27FC236}">
                <a16:creationId xmlns:a16="http://schemas.microsoft.com/office/drawing/2014/main" id="{21D00533-C44A-7A58-3A9A-063218108B49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5" name="Straight Connector 314">
            <a:extLst>
              <a:ext uri="{FF2B5EF4-FFF2-40B4-BE49-F238E27FC236}">
                <a16:creationId xmlns:a16="http://schemas.microsoft.com/office/drawing/2014/main" id="{75511C11-DF36-FD61-350B-82E7256DC4EB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6" name="Straight Connector 315">
            <a:extLst>
              <a:ext uri="{FF2B5EF4-FFF2-40B4-BE49-F238E27FC236}">
                <a16:creationId xmlns:a16="http://schemas.microsoft.com/office/drawing/2014/main" id="{1FFA4246-FA13-EAA1-6C83-970A6FF9ECD8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</xdr:colOff>
      <xdr:row>444</xdr:row>
      <xdr:rowOff>180474</xdr:rowOff>
    </xdr:from>
    <xdr:to>
      <xdr:col>6</xdr:col>
      <xdr:colOff>175261</xdr:colOff>
      <xdr:row>448</xdr:row>
      <xdr:rowOff>44818</xdr:rowOff>
    </xdr:to>
    <xdr:grpSp>
      <xdr:nvGrpSpPr>
        <xdr:cNvPr id="317" name="Group 316">
          <a:extLst>
            <a:ext uri="{FF2B5EF4-FFF2-40B4-BE49-F238E27FC236}">
              <a16:creationId xmlns:a16="http://schemas.microsoft.com/office/drawing/2014/main" id="{D057C363-5FB3-4C94-8A7D-705474EF64E8}"/>
            </a:ext>
          </a:extLst>
        </xdr:cNvPr>
        <xdr:cNvGrpSpPr/>
      </xdr:nvGrpSpPr>
      <xdr:grpSpPr>
        <a:xfrm rot="5400000">
          <a:off x="1769695" y="91454990"/>
          <a:ext cx="646397" cy="175260"/>
          <a:chOff x="3451860" y="2609850"/>
          <a:chExt cx="605790" cy="175260"/>
        </a:xfrm>
      </xdr:grpSpPr>
      <xdr:cxnSp macro="">
        <xdr:nvCxnSpPr>
          <xdr:cNvPr id="318" name="Straight Connector 317">
            <a:extLst>
              <a:ext uri="{FF2B5EF4-FFF2-40B4-BE49-F238E27FC236}">
                <a16:creationId xmlns:a16="http://schemas.microsoft.com/office/drawing/2014/main" id="{036FEAD3-DD1F-1995-D95C-791C9B5A5FBE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9" name="Straight Connector 318">
            <a:extLst>
              <a:ext uri="{FF2B5EF4-FFF2-40B4-BE49-F238E27FC236}">
                <a16:creationId xmlns:a16="http://schemas.microsoft.com/office/drawing/2014/main" id="{A7C0A98D-6740-E4CD-8C35-5792A20A56C3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BE159415-C57A-AD03-2E88-3C9BDAAD4387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304298</xdr:colOff>
      <xdr:row>534</xdr:row>
      <xdr:rowOff>118310</xdr:rowOff>
    </xdr:from>
    <xdr:to>
      <xdr:col>4</xdr:col>
      <xdr:colOff>300488</xdr:colOff>
      <xdr:row>535</xdr:row>
      <xdr:rowOff>103070</xdr:rowOff>
    </xdr:to>
    <xdr:grpSp>
      <xdr:nvGrpSpPr>
        <xdr:cNvPr id="321" name="Group 320">
          <a:extLst>
            <a:ext uri="{FF2B5EF4-FFF2-40B4-BE49-F238E27FC236}">
              <a16:creationId xmlns:a16="http://schemas.microsoft.com/office/drawing/2014/main" id="{B7F0523B-FDB4-4F2C-A48A-0485ACDEE964}"/>
            </a:ext>
          </a:extLst>
        </xdr:cNvPr>
        <xdr:cNvGrpSpPr/>
      </xdr:nvGrpSpPr>
      <xdr:grpSpPr>
        <a:xfrm>
          <a:off x="835693" y="108372442"/>
          <a:ext cx="607795" cy="175260"/>
          <a:chOff x="3451860" y="2609850"/>
          <a:chExt cx="605790" cy="175260"/>
        </a:xfrm>
      </xdr:grpSpPr>
      <xdr:cxnSp macro="">
        <xdr:nvCxnSpPr>
          <xdr:cNvPr id="322" name="Straight Connector 321">
            <a:extLst>
              <a:ext uri="{FF2B5EF4-FFF2-40B4-BE49-F238E27FC236}">
                <a16:creationId xmlns:a16="http://schemas.microsoft.com/office/drawing/2014/main" id="{1DEEF545-0BB6-36C8-52C0-E6CE1CF145BD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BF69D4F0-2A26-BDF5-A322-CBA5FC86930D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EC62734D-9FA1-6890-9D60-A5B847448925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519363</xdr:colOff>
      <xdr:row>521</xdr:row>
      <xdr:rowOff>47626</xdr:rowOff>
    </xdr:from>
    <xdr:to>
      <xdr:col>4</xdr:col>
      <xdr:colOff>83018</xdr:colOff>
      <xdr:row>524</xdr:row>
      <xdr:rowOff>72391</xdr:rowOff>
    </xdr:to>
    <xdr:grpSp>
      <xdr:nvGrpSpPr>
        <xdr:cNvPr id="325" name="Group 324">
          <a:extLst>
            <a:ext uri="{FF2B5EF4-FFF2-40B4-BE49-F238E27FC236}">
              <a16:creationId xmlns:a16="http://schemas.microsoft.com/office/drawing/2014/main" id="{91E4CDAB-952D-4424-A635-E9139C25C33A}"/>
            </a:ext>
          </a:extLst>
        </xdr:cNvPr>
        <xdr:cNvGrpSpPr/>
      </xdr:nvGrpSpPr>
      <xdr:grpSpPr>
        <a:xfrm rot="5400000">
          <a:off x="840255" y="105955550"/>
          <a:ext cx="596265" cy="175260"/>
          <a:chOff x="3451860" y="2609850"/>
          <a:chExt cx="605790" cy="175260"/>
        </a:xfrm>
      </xdr:grpSpPr>
      <xdr:cxnSp macro="">
        <xdr:nvCxnSpPr>
          <xdr:cNvPr id="326" name="Straight Connector 325">
            <a:extLst>
              <a:ext uri="{FF2B5EF4-FFF2-40B4-BE49-F238E27FC236}">
                <a16:creationId xmlns:a16="http://schemas.microsoft.com/office/drawing/2014/main" id="{17278BF2-39C9-8ADC-A3EA-17285D8E5BF6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7" name="Straight Connector 326">
            <a:extLst>
              <a:ext uri="{FF2B5EF4-FFF2-40B4-BE49-F238E27FC236}">
                <a16:creationId xmlns:a16="http://schemas.microsoft.com/office/drawing/2014/main" id="{69BFB080-6D61-48C7-A906-F77AEC06590E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8" name="Straight Connector 327">
            <a:extLst>
              <a:ext uri="{FF2B5EF4-FFF2-40B4-BE49-F238E27FC236}">
                <a16:creationId xmlns:a16="http://schemas.microsoft.com/office/drawing/2014/main" id="{31B8F2B7-52E7-7AFC-14C3-A11139561BDE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120317</xdr:colOff>
      <xdr:row>532</xdr:row>
      <xdr:rowOff>140368</xdr:rowOff>
    </xdr:from>
    <xdr:to>
      <xdr:col>2</xdr:col>
      <xdr:colOff>115103</xdr:colOff>
      <xdr:row>535</xdr:row>
      <xdr:rowOff>175159</xdr:rowOff>
    </xdr:to>
    <xdr:grpSp>
      <xdr:nvGrpSpPr>
        <xdr:cNvPr id="329" name="Group 328">
          <a:extLst>
            <a:ext uri="{FF2B5EF4-FFF2-40B4-BE49-F238E27FC236}">
              <a16:creationId xmlns:a16="http://schemas.microsoft.com/office/drawing/2014/main" id="{B1488129-A5BE-4DDB-94BA-4D522BB1C5E6}"/>
            </a:ext>
          </a:extLst>
        </xdr:cNvPr>
        <xdr:cNvGrpSpPr/>
      </xdr:nvGrpSpPr>
      <xdr:grpSpPr>
        <a:xfrm rot="5400000">
          <a:off x="5064" y="108229016"/>
          <a:ext cx="606291" cy="175260"/>
          <a:chOff x="3451860" y="2609850"/>
          <a:chExt cx="605790" cy="175260"/>
        </a:xfrm>
      </xdr:grpSpPr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FD389195-B1D2-EAEA-A553-CF9C7BAB374B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1" name="Straight Connector 330">
            <a:extLst>
              <a:ext uri="{FF2B5EF4-FFF2-40B4-BE49-F238E27FC236}">
                <a16:creationId xmlns:a16="http://schemas.microsoft.com/office/drawing/2014/main" id="{E2AAFEB2-D6F4-3C94-A6D3-167C48136987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2" name="Straight Connector 331">
            <a:extLst>
              <a:ext uri="{FF2B5EF4-FFF2-40B4-BE49-F238E27FC236}">
                <a16:creationId xmlns:a16="http://schemas.microsoft.com/office/drawing/2014/main" id="{E805644E-204B-800A-C060-3ECC5B44BD7E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150394</xdr:colOff>
      <xdr:row>532</xdr:row>
      <xdr:rowOff>80211</xdr:rowOff>
    </xdr:from>
    <xdr:to>
      <xdr:col>6</xdr:col>
      <xdr:colOff>74996</xdr:colOff>
      <xdr:row>535</xdr:row>
      <xdr:rowOff>115002</xdr:rowOff>
    </xdr:to>
    <xdr:grpSp>
      <xdr:nvGrpSpPr>
        <xdr:cNvPr id="333" name="Group 332">
          <a:extLst>
            <a:ext uri="{FF2B5EF4-FFF2-40B4-BE49-F238E27FC236}">
              <a16:creationId xmlns:a16="http://schemas.microsoft.com/office/drawing/2014/main" id="{AA90AAD3-198A-4493-9784-2CC8E8E914C9}"/>
            </a:ext>
          </a:extLst>
        </xdr:cNvPr>
        <xdr:cNvGrpSpPr/>
      </xdr:nvGrpSpPr>
      <xdr:grpSpPr>
        <a:xfrm rot="5400000">
          <a:off x="1689483" y="108168859"/>
          <a:ext cx="606291" cy="175260"/>
          <a:chOff x="3451860" y="2609850"/>
          <a:chExt cx="605790" cy="175260"/>
        </a:xfrm>
      </xdr:grpSpPr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976A19F6-ADC2-1286-A38D-974435B44F24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A3D53955-EBAD-0107-F19C-B06A302A13DA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8EF595C8-D5B2-4F82-EA38-2D55178371A3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529</xdr:row>
      <xdr:rowOff>120316</xdr:rowOff>
    </xdr:from>
    <xdr:to>
      <xdr:col>4</xdr:col>
      <xdr:colOff>276927</xdr:colOff>
      <xdr:row>530</xdr:row>
      <xdr:rowOff>95050</xdr:rowOff>
    </xdr:to>
    <xdr:grpSp>
      <xdr:nvGrpSpPr>
        <xdr:cNvPr id="337" name="Group 336">
          <a:extLst>
            <a:ext uri="{FF2B5EF4-FFF2-40B4-BE49-F238E27FC236}">
              <a16:creationId xmlns:a16="http://schemas.microsoft.com/office/drawing/2014/main" id="{3F409DFC-B762-487E-AE56-90876A161853}"/>
            </a:ext>
          </a:extLst>
        </xdr:cNvPr>
        <xdr:cNvGrpSpPr/>
      </xdr:nvGrpSpPr>
      <xdr:grpSpPr>
        <a:xfrm>
          <a:off x="812132" y="107391869"/>
          <a:ext cx="607795" cy="175260"/>
          <a:chOff x="3451860" y="2609850"/>
          <a:chExt cx="605790" cy="175260"/>
        </a:xfrm>
      </xdr:grpSpPr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A437CF33-F942-CA24-3244-4102C7715C17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9" name="Straight Connector 338">
            <a:extLst>
              <a:ext uri="{FF2B5EF4-FFF2-40B4-BE49-F238E27FC236}">
                <a16:creationId xmlns:a16="http://schemas.microsoft.com/office/drawing/2014/main" id="{C216A277-1D6B-10A5-CE5C-6523A69139E5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0" name="Straight Connector 339">
            <a:extLst>
              <a:ext uri="{FF2B5EF4-FFF2-40B4-BE49-F238E27FC236}">
                <a16:creationId xmlns:a16="http://schemas.microsoft.com/office/drawing/2014/main" id="{053E4C09-62ED-56A9-0F34-F59C3E4A2183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539</xdr:row>
      <xdr:rowOff>130342</xdr:rowOff>
    </xdr:from>
    <xdr:to>
      <xdr:col>4</xdr:col>
      <xdr:colOff>276927</xdr:colOff>
      <xdr:row>540</xdr:row>
      <xdr:rowOff>105076</xdr:rowOff>
    </xdr:to>
    <xdr:grpSp>
      <xdr:nvGrpSpPr>
        <xdr:cNvPr id="341" name="Group 340">
          <a:extLst>
            <a:ext uri="{FF2B5EF4-FFF2-40B4-BE49-F238E27FC236}">
              <a16:creationId xmlns:a16="http://schemas.microsoft.com/office/drawing/2014/main" id="{FC051502-E901-416A-BB04-6E2038DB8466}"/>
            </a:ext>
          </a:extLst>
        </xdr:cNvPr>
        <xdr:cNvGrpSpPr/>
      </xdr:nvGrpSpPr>
      <xdr:grpSpPr>
        <a:xfrm>
          <a:off x="812132" y="109347000"/>
          <a:ext cx="607795" cy="175260"/>
          <a:chOff x="3451860" y="2609850"/>
          <a:chExt cx="605790" cy="175260"/>
        </a:xfrm>
      </xdr:grpSpPr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35DA0243-3651-7834-E284-E77911868E31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3" name="Straight Connector 342">
            <a:extLst>
              <a:ext uri="{FF2B5EF4-FFF2-40B4-BE49-F238E27FC236}">
                <a16:creationId xmlns:a16="http://schemas.microsoft.com/office/drawing/2014/main" id="{843ECC44-0A40-B588-5266-4A549066421F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A4C34C16-E1A5-A542-1006-8C68DBCB06B3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350921</xdr:colOff>
      <xdr:row>516</xdr:row>
      <xdr:rowOff>180474</xdr:rowOff>
    </xdr:from>
    <xdr:to>
      <xdr:col>4</xdr:col>
      <xdr:colOff>347111</xdr:colOff>
      <xdr:row>517</xdr:row>
      <xdr:rowOff>95049</xdr:rowOff>
    </xdr:to>
    <xdr:grpSp>
      <xdr:nvGrpSpPr>
        <xdr:cNvPr id="345" name="Group 344">
          <a:extLst>
            <a:ext uri="{FF2B5EF4-FFF2-40B4-BE49-F238E27FC236}">
              <a16:creationId xmlns:a16="http://schemas.microsoft.com/office/drawing/2014/main" id="{29072CFA-4223-429E-8390-78F64CE31AF3}"/>
            </a:ext>
          </a:extLst>
        </xdr:cNvPr>
        <xdr:cNvGrpSpPr/>
      </xdr:nvGrpSpPr>
      <xdr:grpSpPr>
        <a:xfrm>
          <a:off x="882316" y="104825132"/>
          <a:ext cx="607795" cy="175259"/>
          <a:chOff x="3451860" y="2609850"/>
          <a:chExt cx="605790" cy="175260"/>
        </a:xfrm>
      </xdr:grpSpPr>
      <xdr:cxnSp macro="">
        <xdr:nvCxnSpPr>
          <xdr:cNvPr id="346" name="Straight Connector 345">
            <a:extLst>
              <a:ext uri="{FF2B5EF4-FFF2-40B4-BE49-F238E27FC236}">
                <a16:creationId xmlns:a16="http://schemas.microsoft.com/office/drawing/2014/main" id="{C14B6116-4FAC-8669-2C74-C8C372E66264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Straight Connector 346">
            <a:extLst>
              <a:ext uri="{FF2B5EF4-FFF2-40B4-BE49-F238E27FC236}">
                <a16:creationId xmlns:a16="http://schemas.microsoft.com/office/drawing/2014/main" id="{56D22AA2-A2CD-425D-C3D1-80037E74CB31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8" name="Straight Connector 347">
            <a:extLst>
              <a:ext uri="{FF2B5EF4-FFF2-40B4-BE49-F238E27FC236}">
                <a16:creationId xmlns:a16="http://schemas.microsoft.com/office/drawing/2014/main" id="{36116A6B-E4BB-0E23-8DB0-D667DFEDA4CD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280737</xdr:colOff>
      <xdr:row>526</xdr:row>
      <xdr:rowOff>110289</xdr:rowOff>
    </xdr:from>
    <xdr:to>
      <xdr:col>4</xdr:col>
      <xdr:colOff>276927</xdr:colOff>
      <xdr:row>527</xdr:row>
      <xdr:rowOff>85023</xdr:rowOff>
    </xdr:to>
    <xdr:grpSp>
      <xdr:nvGrpSpPr>
        <xdr:cNvPr id="349" name="Group 348">
          <a:extLst>
            <a:ext uri="{FF2B5EF4-FFF2-40B4-BE49-F238E27FC236}">
              <a16:creationId xmlns:a16="http://schemas.microsoft.com/office/drawing/2014/main" id="{D4007743-5C45-4157-BFE0-C3ACBE238AAB}"/>
            </a:ext>
          </a:extLst>
        </xdr:cNvPr>
        <xdr:cNvGrpSpPr/>
      </xdr:nvGrpSpPr>
      <xdr:grpSpPr>
        <a:xfrm>
          <a:off x="812132" y="106770236"/>
          <a:ext cx="607795" cy="175261"/>
          <a:chOff x="3451860" y="2609850"/>
          <a:chExt cx="605790" cy="175260"/>
        </a:xfrm>
      </xdr:grpSpPr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720F552C-ACB6-E94D-64FD-7F9EF002A871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1" name="Straight Connector 350">
            <a:extLst>
              <a:ext uri="{FF2B5EF4-FFF2-40B4-BE49-F238E27FC236}">
                <a16:creationId xmlns:a16="http://schemas.microsoft.com/office/drawing/2014/main" id="{987E55D3-6618-CCB6-9F81-8AA82C5E1289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CBBC14CA-A9B3-A96B-F285-58B50A20D4EB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80211</xdr:colOff>
      <xdr:row>520</xdr:row>
      <xdr:rowOff>10027</xdr:rowOff>
    </xdr:from>
    <xdr:to>
      <xdr:col>2</xdr:col>
      <xdr:colOff>74997</xdr:colOff>
      <xdr:row>523</xdr:row>
      <xdr:rowOff>64871</xdr:rowOff>
    </xdr:to>
    <xdr:grpSp>
      <xdr:nvGrpSpPr>
        <xdr:cNvPr id="353" name="Group 352">
          <a:extLst>
            <a:ext uri="{FF2B5EF4-FFF2-40B4-BE49-F238E27FC236}">
              <a16:creationId xmlns:a16="http://schemas.microsoft.com/office/drawing/2014/main" id="{BEF55894-33BC-472E-99AB-8D316C7D9098}"/>
            </a:ext>
          </a:extLst>
        </xdr:cNvPr>
        <xdr:cNvGrpSpPr/>
      </xdr:nvGrpSpPr>
      <xdr:grpSpPr>
        <a:xfrm rot="5400000">
          <a:off x="-45068" y="105742490"/>
          <a:ext cx="626344" cy="175260"/>
          <a:chOff x="3451860" y="2609850"/>
          <a:chExt cx="605790" cy="175260"/>
        </a:xfrm>
      </xdr:grpSpPr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B3456182-0B75-0763-AA9A-987669B0A83C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5" name="Straight Connector 354">
            <a:extLst>
              <a:ext uri="{FF2B5EF4-FFF2-40B4-BE49-F238E27FC236}">
                <a16:creationId xmlns:a16="http://schemas.microsoft.com/office/drawing/2014/main" id="{4F7E245C-F7E3-6848-DE9E-545699E1F1B2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A8C30165-8FB7-B3A4-98B4-C64658A606B5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160422</xdr:colOff>
      <xdr:row>519</xdr:row>
      <xdr:rowOff>180474</xdr:rowOff>
    </xdr:from>
    <xdr:to>
      <xdr:col>6</xdr:col>
      <xdr:colOff>85024</xdr:colOff>
      <xdr:row>523</xdr:row>
      <xdr:rowOff>44818</xdr:rowOff>
    </xdr:to>
    <xdr:grpSp>
      <xdr:nvGrpSpPr>
        <xdr:cNvPr id="357" name="Group 356">
          <a:extLst>
            <a:ext uri="{FF2B5EF4-FFF2-40B4-BE49-F238E27FC236}">
              <a16:creationId xmlns:a16="http://schemas.microsoft.com/office/drawing/2014/main" id="{323F24AE-828E-4335-9213-D6E5E702112D}"/>
            </a:ext>
          </a:extLst>
        </xdr:cNvPr>
        <xdr:cNvGrpSpPr/>
      </xdr:nvGrpSpPr>
      <xdr:grpSpPr>
        <a:xfrm rot="5400000">
          <a:off x="1689485" y="105722437"/>
          <a:ext cx="626344" cy="175260"/>
          <a:chOff x="3451860" y="2609850"/>
          <a:chExt cx="605790" cy="175260"/>
        </a:xfrm>
      </xdr:grpSpPr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97BC0910-554C-CAC6-76F9-707ECB648FE2}"/>
              </a:ext>
            </a:extLst>
          </xdr:cNvPr>
          <xdr:cNvCxnSpPr/>
        </xdr:nvCxnSpPr>
        <xdr:spPr>
          <a:xfrm>
            <a:off x="3451860" y="2689860"/>
            <a:ext cx="118110" cy="952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FA02196B-0761-3FD1-105C-816C7D42E431}"/>
              </a:ext>
            </a:extLst>
          </xdr:cNvPr>
          <xdr:cNvCxnSpPr/>
        </xdr:nvCxnSpPr>
        <xdr:spPr>
          <a:xfrm>
            <a:off x="3455670" y="2689860"/>
            <a:ext cx="6019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E5381101-2250-2945-BD05-DDC7734AD734}"/>
              </a:ext>
            </a:extLst>
          </xdr:cNvPr>
          <xdr:cNvCxnSpPr/>
        </xdr:nvCxnSpPr>
        <xdr:spPr>
          <a:xfrm flipH="1" flipV="1">
            <a:off x="3947160" y="2609850"/>
            <a:ext cx="110490" cy="800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120316</xdr:colOff>
      <xdr:row>441</xdr:row>
      <xdr:rowOff>100263</xdr:rowOff>
    </xdr:from>
    <xdr:to>
      <xdr:col>6</xdr:col>
      <xdr:colOff>70183</xdr:colOff>
      <xdr:row>452</xdr:row>
      <xdr:rowOff>50132</xdr:rowOff>
    </xdr:to>
    <xdr:sp macro="" textlink="">
      <xdr:nvSpPr>
        <xdr:cNvPr id="361" name="Rectangle 360">
          <a:extLst>
            <a:ext uri="{FF2B5EF4-FFF2-40B4-BE49-F238E27FC236}">
              <a16:creationId xmlns:a16="http://schemas.microsoft.com/office/drawing/2014/main" id="{E7351B0E-7B91-4E34-B817-B9559113254D}"/>
            </a:ext>
          </a:extLst>
        </xdr:cNvPr>
        <xdr:cNvSpPr/>
      </xdr:nvSpPr>
      <xdr:spPr>
        <a:xfrm>
          <a:off x="220579" y="90116526"/>
          <a:ext cx="1854867" cy="1955132"/>
        </a:xfrm>
        <a:prstGeom prst="rect">
          <a:avLst/>
        </a:prstGeom>
        <a:noFill/>
        <a:ln>
          <a:solidFill>
            <a:srgbClr val="FFC000"/>
          </a:solidFill>
          <a:prstDash val="lg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130343</xdr:colOff>
      <xdr:row>454</xdr:row>
      <xdr:rowOff>110289</xdr:rowOff>
    </xdr:from>
    <xdr:to>
      <xdr:col>6</xdr:col>
      <xdr:colOff>60159</xdr:colOff>
      <xdr:row>465</xdr:row>
      <xdr:rowOff>60158</xdr:rowOff>
    </xdr:to>
    <xdr:sp macro="" textlink="">
      <xdr:nvSpPr>
        <xdr:cNvPr id="362" name="Rectangle 361">
          <a:extLst>
            <a:ext uri="{FF2B5EF4-FFF2-40B4-BE49-F238E27FC236}">
              <a16:creationId xmlns:a16="http://schemas.microsoft.com/office/drawing/2014/main" id="{C4B7C626-2203-4553-8AA8-1602717A4C59}"/>
            </a:ext>
          </a:extLst>
        </xdr:cNvPr>
        <xdr:cNvSpPr/>
      </xdr:nvSpPr>
      <xdr:spPr>
        <a:xfrm>
          <a:off x="230606" y="92492763"/>
          <a:ext cx="1834816" cy="1925053"/>
        </a:xfrm>
        <a:prstGeom prst="rect">
          <a:avLst/>
        </a:prstGeom>
        <a:noFill/>
        <a:ln>
          <a:solidFill>
            <a:srgbClr val="FFC000"/>
          </a:solidFill>
          <a:prstDash val="lg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180473</xdr:colOff>
      <xdr:row>517</xdr:row>
      <xdr:rowOff>130342</xdr:rowOff>
    </xdr:from>
    <xdr:to>
      <xdr:col>5</xdr:col>
      <xdr:colOff>80210</xdr:colOff>
      <xdr:row>526</xdr:row>
      <xdr:rowOff>110289</xdr:rowOff>
    </xdr:to>
    <xdr:sp macro="" textlink="">
      <xdr:nvSpPr>
        <xdr:cNvPr id="363" name="Rectangle 362">
          <a:extLst>
            <a:ext uri="{FF2B5EF4-FFF2-40B4-BE49-F238E27FC236}">
              <a16:creationId xmlns:a16="http://schemas.microsoft.com/office/drawing/2014/main" id="{D368BDBF-27A5-49AC-BEE9-173AAA7B3F7D}"/>
            </a:ext>
          </a:extLst>
        </xdr:cNvPr>
        <xdr:cNvSpPr/>
      </xdr:nvSpPr>
      <xdr:spPr>
        <a:xfrm>
          <a:off x="461210" y="104323816"/>
          <a:ext cx="1373605" cy="1734552"/>
        </a:xfrm>
        <a:prstGeom prst="rect">
          <a:avLst/>
        </a:prstGeom>
        <a:noFill/>
        <a:ln>
          <a:solidFill>
            <a:srgbClr val="FFC000"/>
          </a:solidFill>
          <a:prstDash val="lg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210552</xdr:colOff>
      <xdr:row>530</xdr:row>
      <xdr:rowOff>120316</xdr:rowOff>
    </xdr:from>
    <xdr:to>
      <xdr:col>5</xdr:col>
      <xdr:colOff>110289</xdr:colOff>
      <xdr:row>539</xdr:row>
      <xdr:rowOff>90237</xdr:rowOff>
    </xdr:to>
    <xdr:sp macro="" textlink="">
      <xdr:nvSpPr>
        <xdr:cNvPr id="364" name="Rectangle 363">
          <a:extLst>
            <a:ext uri="{FF2B5EF4-FFF2-40B4-BE49-F238E27FC236}">
              <a16:creationId xmlns:a16="http://schemas.microsoft.com/office/drawing/2014/main" id="{2B504361-C413-48B7-8697-9416DAB41232}"/>
            </a:ext>
          </a:extLst>
        </xdr:cNvPr>
        <xdr:cNvSpPr/>
      </xdr:nvSpPr>
      <xdr:spPr>
        <a:xfrm>
          <a:off x="491289" y="106880527"/>
          <a:ext cx="1373605" cy="1734552"/>
        </a:xfrm>
        <a:prstGeom prst="rect">
          <a:avLst/>
        </a:prstGeom>
        <a:noFill/>
        <a:ln>
          <a:solidFill>
            <a:srgbClr val="FFC000"/>
          </a:solidFill>
          <a:prstDash val="lg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80210</xdr:colOff>
      <xdr:row>0</xdr:row>
      <xdr:rowOff>50132</xdr:rowOff>
    </xdr:from>
    <xdr:to>
      <xdr:col>3</xdr:col>
      <xdr:colOff>581526</xdr:colOff>
      <xdr:row>7</xdr:row>
      <xdr:rowOff>136091</xdr:rowOff>
    </xdr:to>
    <xdr:pic>
      <xdr:nvPicPr>
        <xdr:cNvPr id="365" name="Picture 364">
          <a:extLst>
            <a:ext uri="{FF2B5EF4-FFF2-40B4-BE49-F238E27FC236}">
              <a16:creationId xmlns:a16="http://schemas.microsoft.com/office/drawing/2014/main" id="{43A301A8-3382-DB10-B64C-E0ABD311F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0" y="50132"/>
          <a:ext cx="1032711" cy="1419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152400</xdr:colOff>
      <xdr:row>2</xdr:row>
      <xdr:rowOff>53217</xdr:rowOff>
    </xdr:from>
    <xdr:to>
      <xdr:col>24</xdr:col>
      <xdr:colOff>809625</xdr:colOff>
      <xdr:row>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4A43D1-5AD4-E8C2-48EB-E81BFD0B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434217"/>
          <a:ext cx="4143375" cy="1175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17302</xdr:colOff>
      <xdr:row>2</xdr:row>
      <xdr:rowOff>142875</xdr:rowOff>
    </xdr:from>
    <xdr:to>
      <xdr:col>27</xdr:col>
      <xdr:colOff>895349</xdr:colOff>
      <xdr:row>8</xdr:row>
      <xdr:rowOff>28574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AB5F95-72BE-5DD8-E83A-5D3536D1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077" y="523875"/>
          <a:ext cx="4364197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714374</xdr:colOff>
      <xdr:row>1</xdr:row>
      <xdr:rowOff>12717</xdr:rowOff>
    </xdr:from>
    <xdr:to>
      <xdr:col>23</xdr:col>
      <xdr:colOff>590548</xdr:colOff>
      <xdr:row>8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9F6519-1669-D0F2-FED6-DD882712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49" y="203217"/>
          <a:ext cx="2438399" cy="1577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219074</xdr:colOff>
      <xdr:row>2</xdr:row>
      <xdr:rowOff>152401</xdr:rowOff>
    </xdr:from>
    <xdr:to>
      <xdr:col>25</xdr:col>
      <xdr:colOff>9524</xdr:colOff>
      <xdr:row>8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1B9E4-E24E-63B5-6092-3B2671E4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49" y="533401"/>
          <a:ext cx="42005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114299</xdr:colOff>
      <xdr:row>2</xdr:row>
      <xdr:rowOff>180975</xdr:rowOff>
    </xdr:from>
    <xdr:to>
      <xdr:col>25</xdr:col>
      <xdr:colOff>228599</xdr:colOff>
      <xdr:row>8</xdr:row>
      <xdr:rowOff>38099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C0E2CA-BFBC-0D43-037D-5A392153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4" y="561975"/>
          <a:ext cx="4524375" cy="107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463BF-FC7D-42B2-8206-545171592B98}" name="Edge_1" displayName="Edge_1" ref="AR1:AR3" totalsRowShown="0">
  <autoFilter ref="AR1:AR3" xr:uid="{B11463BF-FC7D-42B2-8206-545171592B98}"/>
  <tableColumns count="1">
    <tableColumn id="1" xr3:uid="{5EF8CC24-1373-4BB6-A327-7A3C737B57D2}" name="Edge_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D3C8214-55C7-4BD8-8906-A4D7B2EE78C9}" name="Sienna_2" displayName="Sienna_2" ref="AX4:AX6" totalsRowShown="0">
  <autoFilter ref="AX4:AX6" xr:uid="{BD3C8214-55C7-4BD8-8906-A4D7B2EE78C9}"/>
  <tableColumns count="1">
    <tableColumn id="1" xr3:uid="{C47F1A05-0C7E-4E3C-9A58-66C8D08F6A79}" name="Sienna_2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A9CCADE5-3ADD-4030-9F41-73B5427E79F2}" name="Shaker_8" displayName="Shaker_8" ref="AY4:AY6" totalsRowShown="0">
  <autoFilter ref="AY4:AY6" xr:uid="{A9CCADE5-3ADD-4030-9F41-73B5427E79F2}"/>
  <tableColumns count="1">
    <tableColumn id="1" xr3:uid="{3D223771-37F0-414A-A677-12820F2965C3}" name="Shaker_8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B9ABB3F-6DD6-4FF9-9293-8075DB9DD32B}" name="SRR_7" displayName="SRR_7" ref="AZ1:AZ3" totalsRowShown="0">
  <autoFilter ref="AZ1:AZ3" xr:uid="{0B9ABB3F-6DD6-4FF9-9293-8075DB9DD32B}"/>
  <tableColumns count="1">
    <tableColumn id="1" xr3:uid="{9A3CBC56-8EEE-4541-9369-CB8673DD1765}" name="SRR_7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5AA03294-9C38-463E-88E9-C03B3E5DE61F}" name="SRR_8" displayName="SRR_8" ref="AZ4:AZ6" totalsRowShown="0">
  <autoFilter ref="AZ4:AZ6" xr:uid="{5AA03294-9C38-463E-88E9-C03B3E5DE61F}"/>
  <tableColumns count="1">
    <tableColumn id="1" xr3:uid="{C8216E45-D89A-4A8E-90C3-ED8C2C7FE38D}" name="SRR_8"/>
  </tableColumns>
  <tableStyleInfo name="TableStyleMedium2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3B663051-44E8-45CA-9CDD-7F3AA34B6FF3}" name="SSL_7" displayName="SSL_7" ref="BA1:BA3" totalsRowShown="0">
  <autoFilter ref="BA1:BA3" xr:uid="{3B663051-44E8-45CA-9CDD-7F3AA34B6FF3}"/>
  <tableColumns count="1">
    <tableColumn id="1" xr3:uid="{5F500E22-706B-4BB2-9DFB-0938F8676F88}" name="SSL_7"/>
  </tableColumns>
  <tableStyleInfo name="TableStyleMedium2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BBB55F2-E79D-4158-B178-9FAABEB025D0}" name="SSL_8" displayName="SSL_8" ref="BA4:BA6" totalsRowShown="0">
  <autoFilter ref="BA4:BA6" xr:uid="{4BBB55F2-E79D-4158-B178-9FAABEB025D0}"/>
  <tableColumns count="1">
    <tableColumn id="1" xr3:uid="{06C76F70-7081-43D6-A28A-6B5720E5C0BF}" name="SSL_8"/>
  </tableColumns>
  <tableStyleInfo name="TableStyleMedium2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586CD43B-60B6-4B8D-BE27-5F360D9441E5}" name="SONG_7" displayName="SONG_7" ref="BB1:BB2" totalsRowShown="0">
  <autoFilter ref="BB1:BB2" xr:uid="{586CD43B-60B6-4B8D-BE27-5F360D9441E5}"/>
  <tableColumns count="1">
    <tableColumn id="1" xr3:uid="{3DFEE270-CCC4-4170-857F-5ADDBB1386B0}" name="SONG_7"/>
  </tableColumns>
  <tableStyleInfo name="TableStyleMedium2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8172B62F-C889-448A-907F-8EBB321A9B15}" name="SONG_8" displayName="SONG_8" ref="BB3:BB4" totalsRowShown="0">
  <autoFilter ref="BB3:BB4" xr:uid="{8172B62F-C889-448A-907F-8EBB321A9B15}"/>
  <tableColumns count="1">
    <tableColumn id="1" xr3:uid="{325639A5-5983-4012-BC92-BD8027134030}" name="SONG_8"/>
  </tableColumns>
  <tableStyleInfo name="TableStyleMedium2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CEE1378E-EFD2-4112-973C-DEC8DEA07497}" name="SONG_9" displayName="SONG_9" ref="BB5:BB6" totalsRowShown="0">
  <autoFilter ref="BB5:BB6" xr:uid="{CEE1378E-EFD2-4112-973C-DEC8DEA07497}"/>
  <tableColumns count="1">
    <tableColumn id="1" xr3:uid="{FF47E320-A295-4D5B-9387-C8683E6F8A77}" name="SONG_9"/>
  </tableColumns>
  <tableStyleInfo name="TableStyleMedium2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10ABC6E9-B9CB-469D-B77E-0B1EB207C82A}" name="SCG_7" displayName="SCG_7" ref="BC1:BC2" totalsRowShown="0">
  <autoFilter ref="BC1:BC2" xr:uid="{10ABC6E9-B9CB-469D-B77E-0B1EB207C82A}"/>
  <tableColumns count="1">
    <tableColumn id="1" xr3:uid="{D165F9FA-888C-4CF5-B951-24CAC2D5E61A}" name="SCG_7"/>
  </tableColumns>
  <tableStyleInfo name="TableStyleMedium2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AF6C4482-122C-4275-87DB-9510B845EFEF}" name="SCG_8" displayName="SCG_8" ref="BC3:BC4" totalsRowShown="0">
  <autoFilter ref="BC3:BC4" xr:uid="{AF6C4482-122C-4275-87DB-9510B845EFEF}"/>
  <tableColumns count="1">
    <tableColumn id="1" xr3:uid="{29EB8250-21FD-4491-8374-AC16E95D9511}" name="SCG_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BB2397A-5CEC-4C12-B18C-6A12F07999B3}" name="Shaker_1" displayName="Shaker_1" ref="AY1:AY3" totalsRowShown="0">
  <autoFilter ref="AY1:AY3" xr:uid="{8BB2397A-5CEC-4C12-B18C-6A12F07999B3}"/>
  <tableColumns count="1">
    <tableColumn id="1" xr3:uid="{A4BB6B13-ED04-48F9-B72D-462D0DEAC05E}" name="Shaker_1"/>
  </tableColumns>
  <tableStyleInfo name="TableStyleMedium2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D0141780-800D-46BA-8D70-2269A3E3F87E}" name="SCG_9" displayName="SCG_9" ref="BC5:BC6" totalsRowShown="0">
  <autoFilter ref="BC5:BC6" xr:uid="{D0141780-800D-46BA-8D70-2269A3E3F87E}"/>
  <tableColumns count="1">
    <tableColumn id="1" xr3:uid="{E79F1FC6-1461-4EE4-8D4B-7F2FD8F63D1D}" name="SCG_9"/>
  </tableColumns>
  <tableStyleInfo name="TableStyleMedium2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AABA28AD-2B2C-42C8-AF4A-4C1DCB00BAA5}" name="SSG_7" displayName="SSG_7" ref="BD1:BD2" totalsRowShown="0">
  <autoFilter ref="BD1:BD2" xr:uid="{AABA28AD-2B2C-42C8-AF4A-4C1DCB00BAA5}"/>
  <tableColumns count="1">
    <tableColumn id="1" xr3:uid="{632B2AB1-AECF-41F5-BFF8-8D1507DBD261}" name="SSG_7"/>
  </tableColumns>
  <tableStyleInfo name="TableStyleMedium2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9EDB67D6-6772-4CB9-B0DB-E3ED9723DA9C}" name="SSG_8" displayName="SSG_8" ref="BD3:BD4" totalsRowShown="0">
  <autoFilter ref="BD3:BD4" xr:uid="{9EDB67D6-6772-4CB9-B0DB-E3ED9723DA9C}"/>
  <tableColumns count="1">
    <tableColumn id="1" xr3:uid="{07268657-6320-455D-A04F-A3183B50EC3F}" name="SSG_8"/>
  </tableColumns>
  <tableStyleInfo name="TableStyleMedium2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88DC32F7-E516-42E3-A697-CE7D58194565}" name="SSG_9" displayName="SSG_9" ref="BD5:BD6" totalsRowShown="0">
  <autoFilter ref="BD5:BD6" xr:uid="{88DC32F7-E516-42E3-A697-CE7D58194565}"/>
  <tableColumns count="1">
    <tableColumn id="1" xr3:uid="{52CB2D3D-D361-4D34-8C5B-752651187596}" name="SSG_9"/>
  </tableColumns>
  <tableStyleInfo name="TableStyleMedium2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A9C59060-CB66-4730-89DE-536EFD292786}" name="SAEG_7" displayName="SAEG_7" ref="BE1:BE2" totalsRowShown="0">
  <autoFilter ref="BE1:BE2" xr:uid="{A9C59060-CB66-4730-89DE-536EFD292786}"/>
  <tableColumns count="1">
    <tableColumn id="1" xr3:uid="{1D1C0460-8E32-4027-8DE2-1D208377D0F6}" name="SAEG_7"/>
  </tableColumns>
  <tableStyleInfo name="TableStyleMedium2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2CCDAA43-6CFF-4ECF-977A-CD39C467E6CF}" name="SAEG_8" displayName="SAEG_8" ref="BE3:BE4" totalsRowShown="0">
  <autoFilter ref="BE3:BE4" xr:uid="{2CCDAA43-6CFF-4ECF-977A-CD39C467E6CF}"/>
  <tableColumns count="1">
    <tableColumn id="1" xr3:uid="{ACC98312-2445-4411-8B1C-D87E234919ED}" name="SAEG_8"/>
  </tableColumns>
  <tableStyleInfo name="TableStyleMedium2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F824B796-47E9-418C-9860-00CC32723995}" name="SAEG_9" displayName="SAEG_9" ref="BE5:BE6" totalsRowShown="0">
  <autoFilter ref="BE5:BE6" xr:uid="{F824B796-47E9-418C-9860-00CC32723995}"/>
  <tableColumns count="1">
    <tableColumn id="1" xr3:uid="{9420A7D4-3980-4CD8-9931-1984823F3C4F}" name="SAEG_9"/>
  </tableColumns>
  <tableStyleInfo name="TableStyleMedium2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6395B428-913A-40A6-BF6E-D7D0311C10D8}" name="SMG_7" displayName="SMG_7" ref="BF1:BF2" totalsRowShown="0">
  <autoFilter ref="BF1:BF2" xr:uid="{6395B428-913A-40A6-BF6E-D7D0311C10D8}"/>
  <tableColumns count="1">
    <tableColumn id="1" xr3:uid="{330794B6-9279-4043-A9A2-E8CACE584129}" name="SMG_7"/>
  </tableColumns>
  <tableStyleInfo name="TableStyleMedium2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C03FA073-0400-4910-B92A-6CABBEAD1D10}" name="SRG_7" displayName="SRG_7" ref="BG1:BG2" totalsRowShown="0">
  <autoFilter ref="BG1:BG2" xr:uid="{C03FA073-0400-4910-B92A-6CABBEAD1D10}"/>
  <tableColumns count="1">
    <tableColumn id="1" xr3:uid="{26087E09-6DB9-455D-B86B-AC76D99F42B7}" name="SRG_7"/>
  </tableColumns>
  <tableStyleInfo name="TableStyleMedium2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54133A8F-072D-4397-9CAC-AE5FB5DEB16D}" name="SREG_7" displayName="SREG_7" ref="BH1:BH2" totalsRowShown="0">
  <autoFilter ref="BH1:BH2" xr:uid="{54133A8F-072D-4397-9CAC-AE5FB5DEB16D}"/>
  <tableColumns count="1">
    <tableColumn id="1" xr3:uid="{04398F8A-2872-419C-91AD-7527C647315D}" name="SREG_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68C9E6C-6C39-45E0-935D-8A7B28377FCA}" name="Shaker_2" displayName="Shaker_2" ref="AY4:AY6" totalsRowShown="0">
  <autoFilter ref="AY4:AY6" xr:uid="{468C9E6C-6C39-45E0-935D-8A7B28377FCA}"/>
  <tableColumns count="1">
    <tableColumn id="1" xr3:uid="{5452B0F3-7E1A-412F-A1D1-C9569F6FA288}" name="Shaker_2"/>
  </tableColumns>
  <tableStyleInfo name="TableStyleMedium2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7EA46357-7817-4184-8B40-5F452D75F0D7}" name="SMG_8" displayName="SMG_8" ref="BF3:BF4" totalsRowShown="0">
  <autoFilter ref="BF3:BF4" xr:uid="{7EA46357-7817-4184-8B40-5F452D75F0D7}"/>
  <tableColumns count="1">
    <tableColumn id="1" xr3:uid="{4101DE94-3A99-47A1-96E7-F62BB8F8B4EF}" name="SMG_8"/>
  </tableColumns>
  <tableStyleInfo name="TableStyleMedium2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2E7D0DB8-BFD0-41E8-9295-3539C3CF2EBB}" name="SMG_9" displayName="SMG_9" ref="BF5:BF6" totalsRowShown="0">
  <autoFilter ref="BF5:BF6" xr:uid="{2E7D0DB8-BFD0-41E8-9295-3539C3CF2EBB}"/>
  <tableColumns count="1">
    <tableColumn id="1" xr3:uid="{DFFE871C-BE98-42BA-8BAF-545F2F8E1CEB}" name="SMG_9"/>
  </tableColumns>
  <tableStyleInfo name="TableStyleMedium2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27C5F3F0-118E-490D-A015-9717E6D20D9D}" name="SRG_8" displayName="SRG_8" ref="BG3:BG4" totalsRowShown="0">
  <autoFilter ref="BG3:BG4" xr:uid="{27C5F3F0-118E-490D-A015-9717E6D20D9D}"/>
  <tableColumns count="1">
    <tableColumn id="1" xr3:uid="{4193605E-7A00-4FBA-9F0D-DABAAD1C6182}" name="SRG_8"/>
  </tableColumns>
  <tableStyleInfo name="TableStyleMedium2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886AC0F1-8653-45EC-946E-4210AAEE9006}" name="SRG_9" displayName="SRG_9" ref="BG5:BG6" totalsRowShown="0">
  <autoFilter ref="BG5:BG6" xr:uid="{886AC0F1-8653-45EC-946E-4210AAEE9006}"/>
  <tableColumns count="1">
    <tableColumn id="1" xr3:uid="{57BB1247-BA0E-40DC-8F01-88C612C61D3B}" name="SRG_9"/>
  </tableColumns>
  <tableStyleInfo name="TableStyleMedium2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4E01465C-574F-4198-A96D-3E4DA19F8163}" name="SREG_8" displayName="SREG_8" ref="BH3:BH4" totalsRowShown="0">
  <autoFilter ref="BH3:BH4" xr:uid="{4E01465C-574F-4198-A96D-3E4DA19F8163}"/>
  <tableColumns count="1">
    <tableColumn id="1" xr3:uid="{B03C46F9-5FC5-4ED9-94A5-9CB00090E786}" name="SREG_8"/>
  </tableColumns>
  <tableStyleInfo name="TableStyleMedium2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96F054B9-0D79-4162-9273-670555B87158}" name="SREG_9" displayName="SREG_9" ref="BH5:BH6" totalsRowShown="0">
  <autoFilter ref="BH5:BH6" xr:uid="{96F054B9-0D79-4162-9273-670555B87158}"/>
  <tableColumns count="1">
    <tableColumn id="1" xr3:uid="{88602329-29C9-46CC-9CBF-DC0D956CF8BD}" name="SREG_9"/>
  </tableColumns>
  <tableStyleInfo name="TableStyleMedium2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75BDB34A-6700-4F59-AE92-CF985B3A568C}" name="Sienna_9" displayName="Sienna_9" ref="AX7:AX8" totalsRowShown="0" dataDxfId="35" tableBorderDxfId="34">
  <autoFilter ref="AX7:AX8" xr:uid="{75BDB34A-6700-4F59-AE92-CF985B3A568C}"/>
  <tableColumns count="1">
    <tableColumn id="1" xr3:uid="{456C9317-3AC3-446D-8A29-B2C7EC5C686A}" name="Sienna_9" dataDxfId="33"/>
  </tableColumns>
  <tableStyleInfo name="TableStyleMedium2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795EF635-0BFB-4961-9A9D-3058D52383AC}" name="Shaker_9" displayName="Shaker_9" ref="AY7:AY8" totalsRowShown="0" dataDxfId="32" tableBorderDxfId="31">
  <autoFilter ref="AY7:AY8" xr:uid="{795EF635-0BFB-4961-9A9D-3058D52383AC}"/>
  <tableColumns count="1">
    <tableColumn id="1" xr3:uid="{9FA6A6FC-A71B-40B5-A134-130877BE6983}" name="Shaker_9" dataDxfId="30"/>
  </tableColumns>
  <tableStyleInfo name="TableStyleMedium2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7FFB5E50-A2AC-4777-8C18-0CA58E299404}" name="SRR_9" displayName="SRR_9" ref="AZ7:AZ8" totalsRowShown="0" dataDxfId="29" tableBorderDxfId="28">
  <autoFilter ref="AZ7:AZ8" xr:uid="{7FFB5E50-A2AC-4777-8C18-0CA58E299404}"/>
  <tableColumns count="1">
    <tableColumn id="1" xr3:uid="{6E56CB14-3F99-4CD3-8783-7666A50A5102}" name="SRR_9" dataDxfId="27"/>
  </tableColumns>
  <tableStyleInfo name="TableStyleMedium2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4E65F4B4-C2E0-4B9A-853A-AD6A8578A2D3}" name="SSL_9" displayName="SSL_9" ref="BA7:BA8" totalsRowShown="0" dataDxfId="26" tableBorderDxfId="25">
  <autoFilter ref="BA7:BA8" xr:uid="{4E65F4B4-C2E0-4B9A-853A-AD6A8578A2D3}"/>
  <tableColumns count="1">
    <tableColumn id="1" xr3:uid="{22426CF0-C712-4F67-849E-E558A4D4FD38}" name="SSL_9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FB4F48D-EC1F-4CE3-81F8-DFBD480CF9EE}" name="SRR_1" displayName="SRR_1" ref="AZ1:AZ3" totalsRowShown="0">
  <autoFilter ref="AZ1:AZ3" xr:uid="{7FB4F48D-EC1F-4CE3-81F8-DFBD480CF9EE}"/>
  <tableColumns count="1">
    <tableColumn id="1" xr3:uid="{1818B663-BDB6-431D-A44E-78AECF11673E}" name="SRR_1"/>
  </tableColumns>
  <tableStyleInfo name="TableStyleMedium2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36EC4D60-7799-4BBC-859C-AB37E47C8AC5}" name="Edge_4" displayName="Edge_4" ref="AR1:AR3" totalsRowShown="0">
  <autoFilter ref="AR1:AR3" xr:uid="{36EC4D60-7799-4BBC-859C-AB37E47C8AC5}"/>
  <tableColumns count="1">
    <tableColumn id="1" xr3:uid="{DCE1D90B-1B29-4FB4-A212-9C9BD19E335E}" name="Edge_4"/>
  </tableColumns>
  <tableStyleInfo name="TableStyleMedium2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1C71907A-A70F-4264-B672-B406E601865E}" name="Style_13" displayName="Style_13" ref="AS1:AS13" totalsRowShown="0">
  <autoFilter ref="AS1:AS13" xr:uid="{1C71907A-A70F-4264-B672-B406E601865E}"/>
  <tableColumns count="1">
    <tableColumn id="1" xr3:uid="{DE8B3CF2-A4D2-459E-ADB5-88E85B61E306}" name="Style_13"/>
  </tableColumns>
  <tableStyleInfo name="TableStyleMedium2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13E7FC34-BB66-4D82-9A4D-B688941CD851}" name="Style_14" displayName="Style_14" ref="AT1:AT11" totalsRowShown="0">
  <autoFilter ref="AT1:AT11" xr:uid="{13E7FC34-BB66-4D82-9A4D-B688941CD851}"/>
  <tableColumns count="1">
    <tableColumn id="1" xr3:uid="{EA7A4D86-5F78-4C93-9113-56E09EBB55A7}" name="Style_14"/>
  </tableColumns>
  <tableStyleInfo name="TableStyleMedium2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38DB9F03-0A01-45EB-9BF8-EB4BD97F0DF3}" name="Style_15" displayName="Style_15" ref="AU1:AU10" totalsRowShown="0">
  <autoFilter ref="AU1:AU10" xr:uid="{38DB9F03-0A01-45EB-9BF8-EB4BD97F0DF3}"/>
  <tableColumns count="1">
    <tableColumn id="1" xr3:uid="{29529C13-1BD0-47FA-BD2D-6B3FFD10F719}" name="Style_15"/>
  </tableColumns>
  <tableStyleInfo name="TableStyleMedium2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FA690074-F7A2-47D0-AFE5-3BF8CE8759AB}" name="Style_16" displayName="Style_16" ref="AV1:AV13" totalsRowShown="0">
  <autoFilter ref="AV1:AV13" xr:uid="{FA690074-F7A2-47D0-AFE5-3BF8CE8759AB}"/>
  <tableColumns count="1">
    <tableColumn id="1" xr3:uid="{7B6FC42C-861F-4EBC-9941-7160F31C6161}" name="Style_16"/>
  </tableColumns>
  <tableStyleInfo name="TableStyleMedium2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43864A06-F7CE-489E-BCEA-797EDE00F88C}" name="Flat_10" displayName="Flat_10" ref="AW1:AW5" totalsRowShown="0">
  <autoFilter ref="AW1:AW5" xr:uid="{43864A06-F7CE-489E-BCEA-797EDE00F88C}"/>
  <tableColumns count="1">
    <tableColumn id="1" xr3:uid="{906CD775-0490-4643-A30E-452355A6924F}" name="Flat_10"/>
  </tableColumns>
  <tableStyleInfo name="TableStyleMedium2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42174376-8633-4377-B0D5-02C0256D9E3C}" name="Flat_11" displayName="Flat_11" ref="AW6:AW8" totalsRowShown="0">
  <autoFilter ref="AW6:AW8" xr:uid="{42174376-8633-4377-B0D5-02C0256D9E3C}"/>
  <tableColumns count="1">
    <tableColumn id="1" xr3:uid="{AF3A0F91-B37E-46B7-9CFD-CAB10F787B88}" name="Flat_11"/>
  </tableColumns>
  <tableStyleInfo name="TableStyleMedium2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BA300DBC-79B0-4CBC-872F-E30567AB53DA}" name="Flat_12" displayName="Flat_12" ref="AW9:AW10" totalsRowShown="0">
  <autoFilter ref="AW9:AW10" xr:uid="{BA300DBC-79B0-4CBC-872F-E30567AB53DA}"/>
  <tableColumns count="1">
    <tableColumn id="1" xr3:uid="{D07D462E-1293-40B6-8B94-0BC002DA256C}" name="Flat_12"/>
  </tableColumns>
  <tableStyleInfo name="TableStyleMedium2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7DED0C82-6331-4F09-8C0A-808C65E5ED5F}" name="Sienna_10" displayName="Sienna_10" ref="AX1:AX3" totalsRowShown="0">
  <autoFilter ref="AX1:AX3" xr:uid="{7DED0C82-6331-4F09-8C0A-808C65E5ED5F}"/>
  <tableColumns count="1">
    <tableColumn id="1" xr3:uid="{BEBD48B9-98FE-44F7-8ED0-0CAE558B0A33}" name="Sienna_10"/>
  </tableColumns>
  <tableStyleInfo name="TableStyleMedium2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7172C0F7-8FD7-4774-A375-5F8306857DC9}" name="Sienna_11" displayName="Sienna_11" ref="AX4:AX6" totalsRowShown="0">
  <autoFilter ref="AX4:AX6" xr:uid="{7172C0F7-8FD7-4774-A375-5F8306857DC9}"/>
  <tableColumns count="1">
    <tableColumn id="1" xr3:uid="{DF7D8B10-F58A-4E1C-8ECD-10B98486A864}" name="Sienna_1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0FAA761-C60D-4B91-A372-62357B3B973F}" name="SRR_2" displayName="SRR_2" ref="AZ4:AZ6" totalsRowShown="0">
  <autoFilter ref="AZ4:AZ6" xr:uid="{40FAA761-C60D-4B91-A372-62357B3B973F}"/>
  <tableColumns count="1">
    <tableColumn id="1" xr3:uid="{5241DDAA-20EE-4BBA-9A6B-2AA85D3A8A4E}" name="SRR_2"/>
  </tableColumns>
  <tableStyleInfo name="TableStyleMedium2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30989F16-2734-4FD8-A493-8BB6657B9C6C}" name="Shaker_10" displayName="Shaker_10" ref="AY1:AY3" totalsRowShown="0">
  <autoFilter ref="AY1:AY3" xr:uid="{30989F16-2734-4FD8-A493-8BB6657B9C6C}"/>
  <tableColumns count="1">
    <tableColumn id="1" xr3:uid="{357CFAF0-C396-43F9-B104-98B5A7D163EB}" name="Shaker_10"/>
  </tableColumns>
  <tableStyleInfo name="TableStyleMedium2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A3462BAD-89C1-43B0-A879-E2133E386B17}" name="Shaker_11" displayName="Shaker_11" ref="AY4:AY6" totalsRowShown="0">
  <autoFilter ref="AY4:AY6" xr:uid="{A3462BAD-89C1-43B0-A879-E2133E386B17}"/>
  <tableColumns count="1">
    <tableColumn id="1" xr3:uid="{131C919B-6017-4435-85DB-1398BBC26EF6}" name="Shaker_11"/>
  </tableColumns>
  <tableStyleInfo name="TableStyleMedium2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A1B023A1-3C3B-4DD1-B92B-39C1F5901154}" name="SRR_10" displayName="SRR_10" ref="AZ1:AZ3" totalsRowShown="0">
  <autoFilter ref="AZ1:AZ3" xr:uid="{A1B023A1-3C3B-4DD1-B92B-39C1F5901154}"/>
  <tableColumns count="1">
    <tableColumn id="1" xr3:uid="{4F69276C-66B5-4944-A36B-21A7D4C70CEF}" name="SRR_10"/>
  </tableColumns>
  <tableStyleInfo name="TableStyleMedium2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190CC82-3324-42FD-B8E5-C38B9BE9650B}" name="SRR_11" displayName="SRR_11" ref="AZ4:AZ6" totalsRowShown="0">
  <autoFilter ref="AZ4:AZ6" xr:uid="{0190CC82-3324-42FD-B8E5-C38B9BE9650B}"/>
  <tableColumns count="1">
    <tableColumn id="1" xr3:uid="{BC9CF7E5-B54A-41FA-A942-89D8656C6F7B}" name="SRR_11"/>
  </tableColumns>
  <tableStyleInfo name="TableStyleMedium2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69AFFF64-3AD7-4B20-A349-1D3F0455689F}" name="SSL_10" displayName="SSL_10" ref="BA1:BA3" totalsRowShown="0">
  <autoFilter ref="BA1:BA3" xr:uid="{69AFFF64-3AD7-4B20-A349-1D3F0455689F}"/>
  <tableColumns count="1">
    <tableColumn id="1" xr3:uid="{532B1647-F6C3-4CC3-B329-69EB8E0D6341}" name="SSL_10"/>
  </tableColumns>
  <tableStyleInfo name="TableStyleMedium2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E56B17A8-8A89-4D6C-900D-EEC945C18BED}" name="SSL_11" displayName="SSL_11" ref="BA4:BA6" totalsRowShown="0">
  <autoFilter ref="BA4:BA6" xr:uid="{E56B17A8-8A89-4D6C-900D-EEC945C18BED}"/>
  <tableColumns count="1">
    <tableColumn id="1" xr3:uid="{4A5E2105-860B-4972-BE98-80FF411CFFE7}" name="SSL_11"/>
  </tableColumns>
  <tableStyleInfo name="TableStyleMedium2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54A6BFFF-8C3B-4E96-B06A-C050006B32D3}" name="SONG_10" displayName="SONG_10" ref="BB1:BB2" totalsRowShown="0">
  <autoFilter ref="BB1:BB2" xr:uid="{54A6BFFF-8C3B-4E96-B06A-C050006B32D3}"/>
  <tableColumns count="1">
    <tableColumn id="1" xr3:uid="{9FCAFEF5-717F-4054-BCC7-8112C1BBA461}" name="SONG_10"/>
  </tableColumns>
  <tableStyleInfo name="TableStyleMedium2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BC42CB95-701C-47C1-B301-6439A01C9038}" name="SONG_11" displayName="SONG_11" ref="BB3:BB4" totalsRowShown="0">
  <autoFilter ref="BB3:BB4" xr:uid="{BC42CB95-701C-47C1-B301-6439A01C9038}"/>
  <tableColumns count="1">
    <tableColumn id="1" xr3:uid="{410C417D-C7A0-4A3C-A0D2-68E8062A8C72}" name="SONG_11"/>
  </tableColumns>
  <tableStyleInfo name="TableStyleMedium2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C058E261-30DB-4C07-B457-456CC8762F8E}" name="SONG_12" displayName="SONG_12" ref="BB5:BB6" totalsRowShown="0">
  <autoFilter ref="BB5:BB6" xr:uid="{C058E261-30DB-4C07-B457-456CC8762F8E}"/>
  <tableColumns count="1">
    <tableColumn id="1" xr3:uid="{CE637FF9-ED79-4245-8563-2D957B5D0B95}" name="SONG_12"/>
  </tableColumns>
  <tableStyleInfo name="TableStyleMedium2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6151E3B6-6420-439E-BBDE-872C8A75F6E3}" name="SCG_10" displayName="SCG_10" ref="BC1:BC2" totalsRowShown="0">
  <autoFilter ref="BC1:BC2" xr:uid="{6151E3B6-6420-439E-BBDE-872C8A75F6E3}"/>
  <tableColumns count="1">
    <tableColumn id="1" xr3:uid="{B0746965-DBE8-4243-9057-E6EDFC8C675B}" name="SCG_1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9DFDD3C-3682-422E-A629-FEFFB5C3FD49}" name="SSL_1" displayName="SSL_1" ref="BA1:BA3" totalsRowShown="0">
  <autoFilter ref="BA1:BA3" xr:uid="{F9DFDD3C-3682-422E-A629-FEFFB5C3FD49}"/>
  <tableColumns count="1">
    <tableColumn id="1" xr3:uid="{CAB58859-F6E7-4E6E-AD60-DA56D4BD2C50}" name="SSL_1"/>
  </tableColumns>
  <tableStyleInfo name="TableStyleMedium2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272434ED-15E4-4E8F-8126-0069FF011401}" name="SCG_11" displayName="SCG_11" ref="BC3:BC4" totalsRowShown="0">
  <autoFilter ref="BC3:BC4" xr:uid="{272434ED-15E4-4E8F-8126-0069FF011401}"/>
  <tableColumns count="1">
    <tableColumn id="1" xr3:uid="{18903A59-0517-4EDE-8577-064DA198F776}" name="SCG_11"/>
  </tableColumns>
  <tableStyleInfo name="TableStyleMedium2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8334F660-E215-4418-A094-EF4BFD855DE2}" name="SCG_12" displayName="SCG_12" ref="BC5:BC6" totalsRowShown="0">
  <autoFilter ref="BC5:BC6" xr:uid="{8334F660-E215-4418-A094-EF4BFD855DE2}"/>
  <tableColumns count="1">
    <tableColumn id="1" xr3:uid="{B6EC11D8-ACDF-4B4C-8271-7912062132A0}" name="SCG_12"/>
  </tableColumns>
  <tableStyleInfo name="TableStyleMedium2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4D98988E-C231-41C2-891F-A766D0C25546}" name="SSG_10" displayName="SSG_10" ref="BD1:BD2" totalsRowShown="0">
  <autoFilter ref="BD1:BD2" xr:uid="{4D98988E-C231-41C2-891F-A766D0C25546}"/>
  <tableColumns count="1">
    <tableColumn id="1" xr3:uid="{FA0A3134-28CA-4F8C-89E8-1A538590276B}" name="SSG_10"/>
  </tableColumns>
  <tableStyleInfo name="TableStyleMedium2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E4CAAA8A-17DB-4E2B-8F95-97C30EF12C04}" name="SSG_11" displayName="SSG_11" ref="BD3:BD4" totalsRowShown="0">
  <autoFilter ref="BD3:BD4" xr:uid="{E4CAAA8A-17DB-4E2B-8F95-97C30EF12C04}"/>
  <tableColumns count="1">
    <tableColumn id="1" xr3:uid="{1C5348BB-6602-4649-9B31-628EF467C0C9}" name="SSG_11"/>
  </tableColumns>
  <tableStyleInfo name="TableStyleMedium2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9D03C5C7-8528-476E-8B92-B51E379A1982}" name="SSG_12" displayName="SSG_12" ref="BD5:BD6" totalsRowShown="0">
  <autoFilter ref="BD5:BD6" xr:uid="{9D03C5C7-8528-476E-8B92-B51E379A1982}"/>
  <tableColumns count="1">
    <tableColumn id="1" xr3:uid="{38796ADC-3E46-48D5-B6DA-9818AFDD670E}" name="SSG_12"/>
  </tableColumns>
  <tableStyleInfo name="TableStyleMedium2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E7E74A4F-4483-4AF4-B1BB-B86BDE0C64CC}" name="SAEG_10" displayName="SAEG_10" ref="BE1:BE2" totalsRowShown="0">
  <autoFilter ref="BE1:BE2" xr:uid="{E7E74A4F-4483-4AF4-B1BB-B86BDE0C64CC}"/>
  <tableColumns count="1">
    <tableColumn id="1" xr3:uid="{341AB392-B0FD-42FD-8232-A67203A3729C}" name="SAEG_10"/>
  </tableColumns>
  <tableStyleInfo name="TableStyleMedium2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5B3BC41C-7371-4D80-AA3F-64741BD1909F}" name="SAEG_11" displayName="SAEG_11" ref="BE3:BE4" totalsRowShown="0">
  <autoFilter ref="BE3:BE4" xr:uid="{5B3BC41C-7371-4D80-AA3F-64741BD1909F}"/>
  <tableColumns count="1">
    <tableColumn id="1" xr3:uid="{3AB71A68-9BED-449E-A7EC-3DF700AA7966}" name="SAEG_11"/>
  </tableColumns>
  <tableStyleInfo name="TableStyleMedium2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A20DA7EB-40C3-4EAD-9788-2D4BEDF4322B}" name="SAEG_12" displayName="SAEG_12" ref="BE5:BE6" totalsRowShown="0">
  <autoFilter ref="BE5:BE6" xr:uid="{A20DA7EB-40C3-4EAD-9788-2D4BEDF4322B}"/>
  <tableColumns count="1">
    <tableColumn id="1" xr3:uid="{65B02CC1-576E-4D09-98DD-F63652F23E26}" name="SAEG_12"/>
  </tableColumns>
  <tableStyleInfo name="TableStyleMedium2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3994DA5E-DDBA-4720-AB29-356FE806AB78}" name="SMG_10" displayName="SMG_10" ref="BF1:BF2" totalsRowShown="0">
  <autoFilter ref="BF1:BF2" xr:uid="{3994DA5E-DDBA-4720-AB29-356FE806AB78}"/>
  <tableColumns count="1">
    <tableColumn id="1" xr3:uid="{B946B6AD-7E8D-4E26-BEF4-AF003FDD06E4}" name="SMG_10"/>
  </tableColumns>
  <tableStyleInfo name="TableStyleMedium2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C8283223-540F-457F-8736-0C787580BF73}" name="SRG_10" displayName="SRG_10" ref="BG1:BG2" totalsRowShown="0">
  <autoFilter ref="BG1:BG2" xr:uid="{C8283223-540F-457F-8736-0C787580BF73}"/>
  <tableColumns count="1">
    <tableColumn id="1" xr3:uid="{283F3FEA-917A-4E83-97BA-D95BD211CBD0}" name="SRG_1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E87C1D9-9EE2-41FE-96EC-1E6087A5D9B0}" name="SSL_2" displayName="SSL_2" ref="BA4:BA6" totalsRowShown="0">
  <autoFilter ref="BA4:BA6" xr:uid="{DE87C1D9-9EE2-41FE-96EC-1E6087A5D9B0}"/>
  <tableColumns count="1">
    <tableColumn id="1" xr3:uid="{D28E28C2-BB5A-4A13-8115-EC756399DB25}" name="SSL_2"/>
  </tableColumns>
  <tableStyleInfo name="TableStyleMedium2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975E9FC3-B469-40CC-8549-552300B9DFCB}" name="SREG_10" displayName="SREG_10" ref="BH1:BH2" totalsRowShown="0">
  <autoFilter ref="BH1:BH2" xr:uid="{975E9FC3-B469-40CC-8549-552300B9DFCB}"/>
  <tableColumns count="1">
    <tableColumn id="1" xr3:uid="{4302DB78-C700-4128-9144-878B7FB80F20}" name="SREG_10"/>
  </tableColumns>
  <tableStyleInfo name="TableStyleMedium2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88C59C72-091F-4D14-A8BA-8DA2549740D2}" name="SMG_11" displayName="SMG_11" ref="BF3:BF4" totalsRowShown="0">
  <autoFilter ref="BF3:BF4" xr:uid="{88C59C72-091F-4D14-A8BA-8DA2549740D2}"/>
  <tableColumns count="1">
    <tableColumn id="1" xr3:uid="{31C741B2-FFD5-4E4A-A758-21E8EBAA414D}" name="SMG_11"/>
  </tableColumns>
  <tableStyleInfo name="TableStyleMedium2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D5D974CE-8AC4-4CE0-9B07-22A3BE40ECA1}" name="SMG_12" displayName="SMG_12" ref="BF5:BF6" totalsRowShown="0">
  <autoFilter ref="BF5:BF6" xr:uid="{D5D974CE-8AC4-4CE0-9B07-22A3BE40ECA1}"/>
  <tableColumns count="1">
    <tableColumn id="1" xr3:uid="{0E22D7B0-3CAA-4882-95AA-A02DD1EF3ADD}" name="SMG_12"/>
  </tableColumns>
  <tableStyleInfo name="TableStyleMedium2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656C338A-8EB3-48EE-95AF-04108AECA5D7}" name="SRG_11" displayName="SRG_11" ref="BG3:BG4" totalsRowShown="0">
  <autoFilter ref="BG3:BG4" xr:uid="{656C338A-8EB3-48EE-95AF-04108AECA5D7}"/>
  <tableColumns count="1">
    <tableColumn id="1" xr3:uid="{289307A4-D86D-4649-BAA4-4F656FD50A03}" name="SRG_11"/>
  </tableColumns>
  <tableStyleInfo name="TableStyleMedium2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752599B4-9AEF-4208-8496-36520239A06F}" name="SRG_12" displayName="SRG_12" ref="BG5:BG6" totalsRowShown="0">
  <autoFilter ref="BG5:BG6" xr:uid="{752599B4-9AEF-4208-8496-36520239A06F}"/>
  <tableColumns count="1">
    <tableColumn id="1" xr3:uid="{3F495282-7A56-4B60-9A0B-A02894C8EBEA}" name="SRG_12"/>
  </tableColumns>
  <tableStyleInfo name="TableStyleMedium2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8635387F-0FA2-4070-B990-9D4121185516}" name="SREG_11" displayName="SREG_11" ref="BH3:BH4" totalsRowShown="0">
  <autoFilter ref="BH3:BH4" xr:uid="{8635387F-0FA2-4070-B990-9D4121185516}"/>
  <tableColumns count="1">
    <tableColumn id="1" xr3:uid="{6D9CA7C5-BFB8-496D-A876-8D11D236C53C}" name="SREG_11"/>
  </tableColumns>
  <tableStyleInfo name="TableStyleMedium2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ECE88CB5-A54C-4ABB-8E1B-FBD38A96C68B}" name="SREG_12" displayName="SREG_12" ref="BH5:BH6" totalsRowShown="0">
  <autoFilter ref="BH5:BH6" xr:uid="{ECE88CB5-A54C-4ABB-8E1B-FBD38A96C68B}"/>
  <tableColumns count="1">
    <tableColumn id="1" xr3:uid="{18385B90-3B78-44F6-98DB-9A2FD8497225}" name="SREG_12"/>
  </tableColumns>
  <tableStyleInfo name="TableStyleMedium2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88864BB3-773E-4691-897A-D21E7A3268A1}" name="Sienna_12" displayName="Sienna_12" ref="AX7:AX8" totalsRowShown="0" dataDxfId="23" tableBorderDxfId="22">
  <autoFilter ref="AX7:AX8" xr:uid="{88864BB3-773E-4691-897A-D21E7A3268A1}"/>
  <tableColumns count="1">
    <tableColumn id="1" xr3:uid="{E14953F8-C09A-4D7F-8CE1-EA26254168BB}" name="Sienna_12" dataDxfId="21"/>
  </tableColumns>
  <tableStyleInfo name="TableStyleMedium2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B78FFF68-AF67-4A91-AA7F-D3FDEFB27863}" name="Shaker_12" displayName="Shaker_12" ref="AY7:AY8" totalsRowShown="0" dataDxfId="20" tableBorderDxfId="19">
  <autoFilter ref="AY7:AY8" xr:uid="{B78FFF68-AF67-4A91-AA7F-D3FDEFB27863}"/>
  <tableColumns count="1">
    <tableColumn id="1" xr3:uid="{D05416CC-4C9D-46A4-8475-43CC018209F4}" name="Shaker_12" dataDxfId="18"/>
  </tableColumns>
  <tableStyleInfo name="TableStyleMedium2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7DB3F64B-1E7F-46CA-8A21-AE38347D0CF9}" name="SRR_12" displayName="SRR_12" ref="AZ7:AZ8" totalsRowShown="0" dataDxfId="17" tableBorderDxfId="16">
  <autoFilter ref="AZ7:AZ8" xr:uid="{7DB3F64B-1E7F-46CA-8A21-AE38347D0CF9}"/>
  <tableColumns count="1">
    <tableColumn id="1" xr3:uid="{CA595DCF-AC1F-4745-BBE4-CEBA095865E5}" name="SRR_12" dataDxfId="1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6E2EE40-1FFF-4128-8B61-9343616A901C}" name="SONG_1" displayName="SONG_1" ref="BB1:BB2" totalsRowShown="0">
  <autoFilter ref="BB1:BB2" xr:uid="{66E2EE40-1FFF-4128-8B61-9343616A901C}"/>
  <tableColumns count="1">
    <tableColumn id="1" xr3:uid="{40425763-3596-41E2-A040-BED87DDB2A6A}" name="SONG_1"/>
  </tableColumns>
  <tableStyleInfo name="TableStyleMedium2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D22C9BFA-F0DE-4E97-95BE-6F215E4E301D}" name="SSL_12" displayName="SSL_12" ref="BA7:BA8" totalsRowShown="0" dataDxfId="14" tableBorderDxfId="13">
  <autoFilter ref="BA7:BA8" xr:uid="{D22C9BFA-F0DE-4E97-95BE-6F215E4E301D}"/>
  <tableColumns count="1">
    <tableColumn id="1" xr3:uid="{16AB3515-5C29-4A87-8051-128B546B2206}" name="SSL_12" dataDxfId="12"/>
  </tableColumns>
  <tableStyleInfo name="TableStyleMedium2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7D060354-BF5D-4549-9C24-7C826BA7949A}" name="Edge_5" displayName="Edge_5" ref="AR1:AR3" totalsRowShown="0">
  <autoFilter ref="AR1:AR3" xr:uid="{7D060354-BF5D-4549-9C24-7C826BA7949A}"/>
  <tableColumns count="1">
    <tableColumn id="1" xr3:uid="{85966929-89AA-4764-A2C3-8BE6D23BB6CD}" name="Edge_5"/>
  </tableColumns>
  <tableStyleInfo name="TableStyleMedium2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B55A50DA-5CA3-4F13-AB03-1BD8060287E9}" name="Style_17" displayName="Style_17" ref="AS1:AS12" totalsRowShown="0">
  <autoFilter ref="AS1:AS12" xr:uid="{B55A50DA-5CA3-4F13-AB03-1BD8060287E9}"/>
  <tableColumns count="1">
    <tableColumn id="1" xr3:uid="{5E16B24A-C61B-4C04-8022-A7F87AA0E511}" name="Style_17"/>
  </tableColumns>
  <tableStyleInfo name="TableStyleMedium2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9C4AEC73-AACD-482C-A462-A5CA5692B5E8}" name="Style_18" displayName="Style_18" ref="AT1:AT11" totalsRowShown="0">
  <autoFilter ref="AT1:AT11" xr:uid="{9C4AEC73-AACD-482C-A462-A5CA5692B5E8}"/>
  <tableColumns count="1">
    <tableColumn id="1" xr3:uid="{93272871-A3C6-4F5E-8DF1-5C41F15F9A8F}" name="Style_18"/>
  </tableColumns>
  <tableStyleInfo name="TableStyleMedium2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0520D7CF-CCED-4CD8-9181-A2E5177DD14D}" name="Style_19" displayName="Style_19" ref="AU1:AU8" totalsRowShown="0">
  <autoFilter ref="AU1:AU8" xr:uid="{0520D7CF-CCED-4CD8-9181-A2E5177DD14D}"/>
  <tableColumns count="1">
    <tableColumn id="1" xr3:uid="{15FA8D4B-9D31-4C5E-A7BE-DC8B17799CE5}" name="Style_19"/>
  </tableColumns>
  <tableStyleInfo name="TableStyleMedium2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79FDBA55-6E04-4E40-9FFB-35C5DFDABF88}" name="Style_20" displayName="Style_20" ref="AV1:AV13" totalsRowShown="0">
  <autoFilter ref="AV1:AV13" xr:uid="{79FDBA55-6E04-4E40-9FFB-35C5DFDABF88}"/>
  <tableColumns count="1">
    <tableColumn id="1" xr3:uid="{BD352BFF-61BE-454E-98FE-B656096AE4E2}" name="Style_20"/>
  </tableColumns>
  <tableStyleInfo name="TableStyleMedium2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03D7F0CC-26AF-4542-B84F-C4D692C8FB66}" name="Flat_13" displayName="Flat_13" ref="AW1:AW5" totalsRowShown="0">
  <autoFilter ref="AW1:AW5" xr:uid="{03D7F0CC-26AF-4542-B84F-C4D692C8FB66}"/>
  <tableColumns count="1">
    <tableColumn id="1" xr3:uid="{FAFCE101-46A8-44B1-ACB0-584C22C52676}" name="Flat_13"/>
  </tableColumns>
  <tableStyleInfo name="TableStyleMedium2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C722201D-DE8C-4C83-AC14-9DA076949DC5}" name="Flat_14" displayName="Flat_14" ref="AW6:AW8" totalsRowShown="0">
  <autoFilter ref="AW6:AW8" xr:uid="{C722201D-DE8C-4C83-AC14-9DA076949DC5}"/>
  <tableColumns count="1">
    <tableColumn id="1" xr3:uid="{317F849B-FF74-4611-A33C-C14EA9A699A3}" name="Flat_14"/>
  </tableColumns>
  <tableStyleInfo name="TableStyleMedium2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8883C2E0-B941-4971-86A9-33FFEB433E3D}" name="Flat_15" displayName="Flat_15" ref="AW9:AW10" totalsRowShown="0">
  <autoFilter ref="AW9:AW10" xr:uid="{8883C2E0-B941-4971-86A9-33FFEB433E3D}"/>
  <tableColumns count="1">
    <tableColumn id="1" xr3:uid="{ED26E695-3825-4CD2-8A13-21B258990998}" name="Flat_15"/>
  </tableColumns>
  <tableStyleInfo name="TableStyleMedium2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2B13946D-0604-433B-A028-5CFAE0190A93}" name="Sienna_13" displayName="Sienna_13" ref="AX1:AX3" totalsRowShown="0">
  <autoFilter ref="AX1:AX3" xr:uid="{2B13946D-0604-433B-A028-5CFAE0190A93}"/>
  <tableColumns count="1">
    <tableColumn id="1" xr3:uid="{69676501-0DB4-441C-B450-AC361975EE28}" name="Sienna_1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D8EAE92-FCD2-451C-BD61-716677643DC5}" name="SONG_2" displayName="SONG_2" ref="BB3:BB4" totalsRowShown="0">
  <autoFilter ref="BB3:BB4" xr:uid="{0D8EAE92-FCD2-451C-BD61-716677643DC5}"/>
  <tableColumns count="1">
    <tableColumn id="1" xr3:uid="{94F383B8-3898-49B9-BBF5-6ACF85783FBF}" name="SONG_2"/>
  </tableColumns>
  <tableStyleInfo name="TableStyleMedium2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0627531B-32D2-4821-A077-99BD9F1B2A40}" name="Sienna_14" displayName="Sienna_14" ref="AX4:AX6" totalsRowShown="0">
  <autoFilter ref="AX4:AX6" xr:uid="{0627531B-32D2-4821-A077-99BD9F1B2A40}"/>
  <tableColumns count="1">
    <tableColumn id="1" xr3:uid="{58C41CA6-8FD9-40CA-9375-949223538188}" name="Sienna_14"/>
  </tableColumns>
  <tableStyleInfo name="TableStyleMedium2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85BA067D-5328-40D2-B4AF-1196433ADCA3}" name="Shaker_13" displayName="Shaker_13" ref="AY1:AY3" totalsRowShown="0">
  <autoFilter ref="AY1:AY3" xr:uid="{85BA067D-5328-40D2-B4AF-1196433ADCA3}"/>
  <tableColumns count="1">
    <tableColumn id="1" xr3:uid="{CCA9D5EF-FD1C-4711-8A10-1B6E7951B673}" name="Shaker_13"/>
  </tableColumns>
  <tableStyleInfo name="TableStyleMedium2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34CFA36F-FCB5-465D-8EB2-B864783D09EC}" name="Shaker_14" displayName="Shaker_14" ref="AY4:AY6" totalsRowShown="0">
  <autoFilter ref="AY4:AY6" xr:uid="{34CFA36F-FCB5-465D-8EB2-B864783D09EC}"/>
  <tableColumns count="1">
    <tableColumn id="1" xr3:uid="{AD0F7677-ADB0-42F3-B45C-3E9621B5981A}" name="Shaker_14"/>
  </tableColumns>
  <tableStyleInfo name="TableStyleMedium2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3BB0D899-00D4-4A98-A705-164DE009C36C}" name="SRR_13" displayName="SRR_13" ref="AZ1:AZ3" totalsRowShown="0">
  <autoFilter ref="AZ1:AZ3" xr:uid="{3BB0D899-00D4-4A98-A705-164DE009C36C}"/>
  <tableColumns count="1">
    <tableColumn id="1" xr3:uid="{54DBF352-2469-446B-B861-9AFEC3331ED5}" name="SRR_13"/>
  </tableColumns>
  <tableStyleInfo name="TableStyleMedium2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8A6BB3A0-9540-4C25-9678-5D1AB4474F93}" name="SRR_14" displayName="SRR_14" ref="AZ4:AZ6" totalsRowShown="0">
  <autoFilter ref="AZ4:AZ6" xr:uid="{8A6BB3A0-9540-4C25-9678-5D1AB4474F93}"/>
  <tableColumns count="1">
    <tableColumn id="1" xr3:uid="{E81C8CE1-D289-4C0A-B9D8-1FB91050CDED}" name="SRR_14"/>
  </tableColumns>
  <tableStyleInfo name="TableStyleMedium2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0F2C6BB2-71CF-430B-8ACE-B3A1A80A674A}" name="SSL_13" displayName="SSL_13" ref="BA1:BA3" totalsRowShown="0">
  <autoFilter ref="BA1:BA3" xr:uid="{0F2C6BB2-71CF-430B-8ACE-B3A1A80A674A}"/>
  <tableColumns count="1">
    <tableColumn id="1" xr3:uid="{0CB4601D-1E35-48F3-9507-482FF32FAB1C}" name="SSL_13"/>
  </tableColumns>
  <tableStyleInfo name="TableStyleMedium2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A645E011-BE2B-4514-AA24-DC567F524B10}" name="SSL_14" displayName="SSL_14" ref="BA4:BA6" totalsRowShown="0">
  <autoFilter ref="BA4:BA6" xr:uid="{A645E011-BE2B-4514-AA24-DC567F524B10}"/>
  <tableColumns count="1">
    <tableColumn id="1" xr3:uid="{DD76B735-93B5-4E29-8805-270125F5BDCF}" name="SSL_14"/>
  </tableColumns>
  <tableStyleInfo name="TableStyleMedium2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94FBB49A-17D5-46FB-AF50-9106233824F0}" name="SONG_13" displayName="SONG_13" ref="BB1:BB2" totalsRowShown="0">
  <autoFilter ref="BB1:BB2" xr:uid="{94FBB49A-17D5-46FB-AF50-9106233824F0}"/>
  <tableColumns count="1">
    <tableColumn id="1" xr3:uid="{B2D20BA0-D501-4BF0-89D2-3F4BCE32F872}" name="SONG_13"/>
  </tableColumns>
  <tableStyleInfo name="TableStyleMedium2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E8D5D086-C16C-4B2A-B000-FD959D259043}" name="SONG_14" displayName="SONG_14" ref="BB3:BB4" totalsRowShown="0">
  <autoFilter ref="BB3:BB4" xr:uid="{E8D5D086-C16C-4B2A-B000-FD959D259043}"/>
  <tableColumns count="1">
    <tableColumn id="1" xr3:uid="{9C38BC57-3387-4233-8C1E-EF3BEF897B17}" name="SONG_14"/>
  </tableColumns>
  <tableStyleInfo name="TableStyleMedium2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5B168333-6BFA-4BEA-9F33-4190DF4558A6}" name="SONG_15" displayName="SONG_15" ref="BB5:BB6" totalsRowShown="0">
  <autoFilter ref="BB5:BB6" xr:uid="{5B168333-6BFA-4BEA-9F33-4190DF4558A6}"/>
  <tableColumns count="1">
    <tableColumn id="1" xr3:uid="{AD3A7106-39B3-46E5-BDDC-59692F47B778}" name="SONG_15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7011986-F06A-4CE9-B56F-E8C7B7C9B350}" name="SONG_3" displayName="SONG_3" ref="BB5:BB6" totalsRowShown="0">
  <autoFilter ref="BB5:BB6" xr:uid="{B7011986-F06A-4CE9-B56F-E8C7B7C9B350}"/>
  <tableColumns count="1">
    <tableColumn id="1" xr3:uid="{F544BE84-7CFA-444E-93D5-0BCCDE714D82}" name="SONG_3"/>
  </tableColumns>
  <tableStyleInfo name="TableStyleMedium2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B6BACA2A-1562-4AC8-8C96-C5C3D570C34D}" name="SCG_13" displayName="SCG_13" ref="BC1:BC2" totalsRowShown="0">
  <autoFilter ref="BC1:BC2" xr:uid="{B6BACA2A-1562-4AC8-8C96-C5C3D570C34D}"/>
  <tableColumns count="1">
    <tableColumn id="1" xr3:uid="{4900FB9E-8D19-4C7E-9B95-0C30F459BE84}" name="SCG_13"/>
  </tableColumns>
  <tableStyleInfo name="TableStyleMedium2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27DD9A80-3BCC-4BA2-BEA1-5E118499565B}" name="SCG_14" displayName="SCG_14" ref="BC3:BC4" totalsRowShown="0">
  <autoFilter ref="BC3:BC4" xr:uid="{27DD9A80-3BCC-4BA2-BEA1-5E118499565B}"/>
  <tableColumns count="1">
    <tableColumn id="1" xr3:uid="{0B51F90E-3BB5-4D00-902B-05CA06CDFD13}" name="SCG_14"/>
  </tableColumns>
  <tableStyleInfo name="TableStyleMedium2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961FB687-2FCC-4F2A-86E2-19B67314928C}" name="SCG_15" displayName="SCG_15" ref="BC5:BC6" totalsRowShown="0">
  <autoFilter ref="BC5:BC6" xr:uid="{961FB687-2FCC-4F2A-86E2-19B67314928C}"/>
  <tableColumns count="1">
    <tableColumn id="1" xr3:uid="{B443654A-27DD-4B71-8867-805E1C1D2A0A}" name="SCG_15"/>
  </tableColumns>
  <tableStyleInfo name="TableStyleMedium2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1FC35E76-1EAB-4565-A136-E108F0CF8C90}" name="SSG_13" displayName="SSG_13" ref="BD1:BD2" totalsRowShown="0">
  <autoFilter ref="BD1:BD2" xr:uid="{1FC35E76-1EAB-4565-A136-E108F0CF8C90}"/>
  <tableColumns count="1">
    <tableColumn id="1" xr3:uid="{8E7D7E90-6675-4982-9DA0-ED3D04916610}" name="SSG_13"/>
  </tableColumns>
  <tableStyleInfo name="TableStyleMedium2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6BD1A1B6-8F48-4334-B3AF-6E48BBE4AD1B}" name="SSG_14" displayName="SSG_14" ref="BD3:BD4" totalsRowShown="0">
  <autoFilter ref="BD3:BD4" xr:uid="{6BD1A1B6-8F48-4334-B3AF-6E48BBE4AD1B}"/>
  <tableColumns count="1">
    <tableColumn id="1" xr3:uid="{F735A1C7-9551-4830-9D6F-14368B1E48CB}" name="SSG_14"/>
  </tableColumns>
  <tableStyleInfo name="TableStyleMedium2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D444B1AE-6C36-4035-AEE0-C785069945B2}" name="SSG_15" displayName="SSG_15" ref="BD5:BD6" totalsRowShown="0">
  <autoFilter ref="BD5:BD6" xr:uid="{D444B1AE-6C36-4035-AEE0-C785069945B2}"/>
  <tableColumns count="1">
    <tableColumn id="1" xr3:uid="{7CD6F53D-CACB-431F-89FB-60AFBF186107}" name="SSG_15"/>
  </tableColumns>
  <tableStyleInfo name="TableStyleMedium2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AA1C048C-2479-426A-84BD-6AF0C88E4D41}" name="SAEG_13" displayName="SAEG_13" ref="BE1:BE2" totalsRowShown="0">
  <autoFilter ref="BE1:BE2" xr:uid="{AA1C048C-2479-426A-84BD-6AF0C88E4D41}"/>
  <tableColumns count="1">
    <tableColumn id="1" xr3:uid="{1EB1FA6F-EA86-4B45-A2CD-7471091CC6F6}" name="SAEG_13"/>
  </tableColumns>
  <tableStyleInfo name="TableStyleMedium2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7EB17F72-ED50-4BFD-9C95-2C61DBEB962D}" name="SAEG_14" displayName="SAEG_14" ref="BE3:BE4" totalsRowShown="0">
  <autoFilter ref="BE3:BE4" xr:uid="{7EB17F72-ED50-4BFD-9C95-2C61DBEB962D}"/>
  <tableColumns count="1">
    <tableColumn id="1" xr3:uid="{386F6BA2-1E50-40AB-AB5C-9FC034CD5B6F}" name="SAEG_14"/>
  </tableColumns>
  <tableStyleInfo name="TableStyleMedium2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CA35BAEB-E165-4F6F-AECC-232DDFA4C1D2}" name="SAEG_15" displayName="SAEG_15" ref="BE5:BE6" totalsRowShown="0">
  <autoFilter ref="BE5:BE6" xr:uid="{CA35BAEB-E165-4F6F-AECC-232DDFA4C1D2}"/>
  <tableColumns count="1">
    <tableColumn id="1" xr3:uid="{44E028AF-A4EA-4318-A9C1-8C9ACCD5BEDD}" name="SAEG_15"/>
  </tableColumns>
  <tableStyleInfo name="TableStyleMedium2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AEF7E12F-AF5C-4E3A-B8E3-9F76840B36D4}" name="SMG_13" displayName="SMG_13" ref="BF1:BF2" totalsRowShown="0">
  <autoFilter ref="BF1:BF2" xr:uid="{AEF7E12F-AF5C-4E3A-B8E3-9F76840B36D4}"/>
  <tableColumns count="1">
    <tableColumn id="1" xr3:uid="{D11961CE-E005-4C16-9E09-73AC930960A1}" name="SMG_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775873-B271-4F6E-8BC7-F6F1AFBE0023}" name="Style_1" displayName="Style_1" ref="AS1:AS13" totalsRowShown="0">
  <autoFilter ref="AS1:AS13" xr:uid="{0D775873-B271-4F6E-8BC7-F6F1AFBE0023}"/>
  <tableColumns count="1">
    <tableColumn id="1" xr3:uid="{11DD2101-8548-4815-BEDA-FB5BA1F4B76A}" name="Style_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E8E698B-088E-4B3C-B33A-292B75F2159F}" name="SCG_1" displayName="SCG_1" ref="BC1:BC2" totalsRowShown="0">
  <autoFilter ref="BC1:BC2" xr:uid="{DE8E698B-088E-4B3C-B33A-292B75F2159F}"/>
  <tableColumns count="1">
    <tableColumn id="1" xr3:uid="{FD38C8AD-CFEE-40A7-B410-B5B050554D78}" name="SCG_1"/>
  </tableColumns>
  <tableStyleInfo name="TableStyleMedium2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B63E03F6-0FFF-4CA6-B518-A1A0FD50E4A0}" name="SRG_13" displayName="SRG_13" ref="BG1:BG2" totalsRowShown="0">
  <autoFilter ref="BG1:BG2" xr:uid="{B63E03F6-0FFF-4CA6-B518-A1A0FD50E4A0}"/>
  <tableColumns count="1">
    <tableColumn id="1" xr3:uid="{AC6C0CE0-AC72-4DB8-9F4E-4751E810A582}" name="SRG_13"/>
  </tableColumns>
  <tableStyleInfo name="TableStyleMedium2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DE42E456-08A3-4D9E-8882-A76DCBA94BE0}" name="SREG_13" displayName="SREG_13" ref="BH1:BH2" totalsRowShown="0">
  <autoFilter ref="BH1:BH2" xr:uid="{DE42E456-08A3-4D9E-8882-A76DCBA94BE0}"/>
  <tableColumns count="1">
    <tableColumn id="1" xr3:uid="{0FAC4E44-A257-40D9-AD4D-45A38ADBD7F7}" name="SREG_13"/>
  </tableColumns>
  <tableStyleInfo name="TableStyleMedium2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3E4013CE-00E8-4712-B99C-EEEC32C2D3BA}" name="SMG_14" displayName="SMG_14" ref="BF3:BF4" totalsRowShown="0">
  <autoFilter ref="BF3:BF4" xr:uid="{3E4013CE-00E8-4712-B99C-EEEC32C2D3BA}"/>
  <tableColumns count="1">
    <tableColumn id="1" xr3:uid="{5FB1724E-54E0-40B7-A8AD-4A0D69E0DEB7}" name="SMG_14"/>
  </tableColumns>
  <tableStyleInfo name="TableStyleMedium2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9BC2AAFE-02E4-47A4-828A-A4E923941C2C}" name="SMG_15" displayName="SMG_15" ref="BF5:BF6" totalsRowShown="0">
  <autoFilter ref="BF5:BF6" xr:uid="{9BC2AAFE-02E4-47A4-828A-A4E923941C2C}"/>
  <tableColumns count="1">
    <tableColumn id="1" xr3:uid="{AA1E08C5-A1C4-4014-AFBE-670A09DED3FF}" name="SMG_15"/>
  </tableColumns>
  <tableStyleInfo name="TableStyleMedium2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BBC3421E-EA26-40B8-B245-36F3042023B3}" name="SRG_14" displayName="SRG_14" ref="BG3:BG4" totalsRowShown="0">
  <autoFilter ref="BG3:BG4" xr:uid="{BBC3421E-EA26-40B8-B245-36F3042023B3}"/>
  <tableColumns count="1">
    <tableColumn id="1" xr3:uid="{2151D519-9426-4E68-A363-7E78110FF912}" name="SRG_14"/>
  </tableColumns>
  <tableStyleInfo name="TableStyleMedium2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104DC184-E553-4D93-A46E-F753AC839894}" name="SRG_15" displayName="SRG_15" ref="BG5:BG6" totalsRowShown="0">
  <autoFilter ref="BG5:BG6" xr:uid="{104DC184-E553-4D93-A46E-F753AC839894}"/>
  <tableColumns count="1">
    <tableColumn id="1" xr3:uid="{4263207A-F60E-4A37-AE0A-2A085EBC5374}" name="SRG_15"/>
  </tableColumns>
  <tableStyleInfo name="TableStyleMedium2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E8EA428C-32F3-4374-A478-22A7A42F550E}" name="SREG_14" displayName="SREG_14" ref="BH3:BH4" totalsRowShown="0">
  <autoFilter ref="BH3:BH4" xr:uid="{E8EA428C-32F3-4374-A478-22A7A42F550E}"/>
  <tableColumns count="1">
    <tableColumn id="1" xr3:uid="{C32D9616-BCDC-4230-9AC2-593434F3CD2D}" name="SREG_14"/>
  </tableColumns>
  <tableStyleInfo name="TableStyleMedium2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1772FD00-8A85-44F9-89D5-1C2C28CD6379}" name="SREG_15" displayName="SREG_15" ref="BH5:BH6" totalsRowShown="0">
  <autoFilter ref="BH5:BH6" xr:uid="{1772FD00-8A85-44F9-89D5-1C2C28CD6379}"/>
  <tableColumns count="1">
    <tableColumn id="1" xr3:uid="{17D6775E-A11C-4DAB-A6F6-3D42EDCC996E}" name="SREG_15"/>
  </tableColumns>
  <tableStyleInfo name="TableStyleMedium2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2C8231FA-A112-48C3-910D-62C055ABA7FC}" name="Sienna_15" displayName="Sienna_15" ref="AX7:AX8" totalsRowShown="0" dataDxfId="11" tableBorderDxfId="10">
  <autoFilter ref="AX7:AX8" xr:uid="{2C8231FA-A112-48C3-910D-62C055ABA7FC}"/>
  <tableColumns count="1">
    <tableColumn id="1" xr3:uid="{A4CBF858-1552-457F-927C-5F01248F8AE1}" name="Sienna_15" dataDxfId="9"/>
  </tableColumns>
  <tableStyleInfo name="TableStyleMedium2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899DA8C5-E222-4F0B-9511-40111F10192C}" name="Shaker_15" displayName="Shaker_15" ref="AY7:AY8" totalsRowShown="0" dataDxfId="8" tableBorderDxfId="7">
  <autoFilter ref="AY7:AY8" xr:uid="{899DA8C5-E222-4F0B-9511-40111F10192C}"/>
  <tableColumns count="1">
    <tableColumn id="1" xr3:uid="{E143ADE3-B8E3-4359-867D-1D928A45EE81}" name="Shaker_15" dataDxfId="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02D9999-371D-4002-9B30-B3A6E3C32853}" name="SCG_2" displayName="SCG_2" ref="BC3:BC4" totalsRowShown="0">
  <autoFilter ref="BC3:BC4" xr:uid="{702D9999-371D-4002-9B30-B3A6E3C32853}"/>
  <tableColumns count="1">
    <tableColumn id="1" xr3:uid="{3AD747B2-6097-4FAD-8FEB-06E15B4E5A5A}" name="SCG_2"/>
  </tableColumns>
  <tableStyleInfo name="TableStyleMedium2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6934E720-F1D2-4DDC-A925-26A605E7C36F}" name="SRR_15" displayName="SRR_15" ref="AZ7:AZ8" totalsRowShown="0" dataDxfId="5" tableBorderDxfId="4">
  <autoFilter ref="AZ7:AZ8" xr:uid="{6934E720-F1D2-4DDC-A925-26A605E7C36F}"/>
  <tableColumns count="1">
    <tableColumn id="1" xr3:uid="{DAAB54D6-4259-4EEA-9CB9-0FE5BE55FD05}" name="SRR_15" dataDxfId="3"/>
  </tableColumns>
  <tableStyleInfo name="TableStyleMedium2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2F3AB27C-7883-489A-8DF0-EAF1AED6D403}" name="SSL_15" displayName="SSL_15" ref="BA7:BA8" totalsRowShown="0" dataDxfId="2" tableBorderDxfId="1">
  <autoFilter ref="BA7:BA8" xr:uid="{2F3AB27C-7883-489A-8DF0-EAF1AED6D403}"/>
  <tableColumns count="1">
    <tableColumn id="1" xr3:uid="{6A9EFDE2-92B8-4997-95E6-1B4ED47F0F62}" name="SSL_15" dataDxfId="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E8FDC4A-A64C-48DD-8917-C27781E785AD}" name="SCG_3" displayName="SCG_3" ref="BC5:BC6" totalsRowShown="0">
  <autoFilter ref="BC5:BC6" xr:uid="{6E8FDC4A-A64C-48DD-8917-C27781E785AD}"/>
  <tableColumns count="1">
    <tableColumn id="1" xr3:uid="{A341BA70-E1A6-4FB8-B59E-570BC0DCD91F}" name="SCG_3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263AA6D-80E6-40C2-8E68-8BF6D7B7980C}" name="SSG_1" displayName="SSG_1" ref="BD1:BD2" totalsRowShown="0">
  <autoFilter ref="BD1:BD2" xr:uid="{9263AA6D-80E6-40C2-8E68-8BF6D7B7980C}"/>
  <tableColumns count="1">
    <tableColumn id="1" xr3:uid="{5553FED3-6776-4372-A770-29B1A40191A4}" name="SSG_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259C46A-BE32-4F39-A644-2559FDACD7A7}" name="SSG_2" displayName="SSG_2" ref="BD3:BD4" totalsRowShown="0">
  <autoFilter ref="BD3:BD4" xr:uid="{0259C46A-BE32-4F39-A644-2559FDACD7A7}"/>
  <tableColumns count="1">
    <tableColumn id="1" xr3:uid="{D79F04E6-3305-46B6-A4E9-75755F4BB482}" name="SSG_2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7A946EA-3B64-4F8B-808E-BC23D182CBF8}" name="SSG_3" displayName="SSG_3" ref="BD5:BD6" totalsRowShown="0">
  <autoFilter ref="BD5:BD6" xr:uid="{C7A946EA-3B64-4F8B-808E-BC23D182CBF8}"/>
  <tableColumns count="1">
    <tableColumn id="1" xr3:uid="{B125B209-4982-4AE5-B6AA-BADFB6CC62B6}" name="SSG_3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060C195-D6F1-4773-8610-46A2878B8995}" name="SAEG_1" displayName="SAEG_1" ref="BE1:BE2" totalsRowShown="0">
  <autoFilter ref="BE1:BE2" xr:uid="{6060C195-D6F1-4773-8610-46A2878B8995}"/>
  <tableColumns count="1">
    <tableColumn id="1" xr3:uid="{F57D3BC1-2509-45F0-8FF8-CEAC78FCD682}" name="SAEG_1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B6F4298-E6CD-4311-AF52-00286A970077}" name="SAEG_2" displayName="SAEG_2" ref="BE3:BE4" totalsRowShown="0">
  <autoFilter ref="BE3:BE4" xr:uid="{8B6F4298-E6CD-4311-AF52-00286A970077}"/>
  <tableColumns count="1">
    <tableColumn id="1" xr3:uid="{4CEF8DAB-20B0-4382-83B6-F54821D99D4C}" name="SAEG_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979A9CA-D541-4BC2-A068-7E136BBC710B}" name="SAEG_3" displayName="SAEG_3" ref="BE5:BE6" totalsRowShown="0">
  <autoFilter ref="BE5:BE6" xr:uid="{E979A9CA-D541-4BC2-A068-7E136BBC710B}"/>
  <tableColumns count="1">
    <tableColumn id="1" xr3:uid="{493FC0A2-90B5-4513-8DA1-A800C069F6E7}" name="SAEG_3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18D4CC5-F5EB-4CED-B37E-ABEA1616C8FE}" name="SMG_1" displayName="SMG_1" ref="BF1:BF2" totalsRowShown="0">
  <autoFilter ref="BF1:BF2" xr:uid="{518D4CC5-F5EB-4CED-B37E-ABEA1616C8FE}"/>
  <tableColumns count="1">
    <tableColumn id="1" xr3:uid="{177407CA-5F39-4641-84D5-54CB463FFB35}" name="SMG_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7577BE-5A20-4ACA-A6A0-B8FB42A09A04}" name="Style_2" displayName="Style_2" ref="AT1:AT11" totalsRowShown="0">
  <autoFilter ref="AT1:AT11" xr:uid="{DA7577BE-5A20-4ACA-A6A0-B8FB42A09A04}"/>
  <tableColumns count="1">
    <tableColumn id="1" xr3:uid="{78A6D10E-FCBB-483A-A714-4D3ABD0060E3}" name="Style_2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8FC19CF-780D-4303-BE21-488EEA2CBDD1}" name="SRG_1" displayName="SRG_1" ref="BG1:BG2" totalsRowShown="0">
  <autoFilter ref="BG1:BG2" xr:uid="{B8FC19CF-780D-4303-BE21-488EEA2CBDD1}"/>
  <tableColumns count="1">
    <tableColumn id="1" xr3:uid="{0D4085C1-0885-4475-99F1-8B7875AC4FC0}" name="SRG_1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B1F82BA-CD5C-436E-9C71-EAF94A16CF93}" name="SREG_1" displayName="SREG_1" ref="BH1:BH2" totalsRowShown="0">
  <autoFilter ref="BH1:BH2" xr:uid="{BB1F82BA-CD5C-436E-9C71-EAF94A16CF93}"/>
  <tableColumns count="1">
    <tableColumn id="1" xr3:uid="{84C25CBF-32F6-46D2-8F25-A6400212D315}" name="SREG_1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4180C15-CB0A-430B-8EDE-E468A06F780F}" name="SMG_2" displayName="SMG_2" ref="BF3:BF4" totalsRowShown="0">
  <autoFilter ref="BF3:BF4" xr:uid="{F4180C15-CB0A-430B-8EDE-E468A06F780F}"/>
  <tableColumns count="1">
    <tableColumn id="1" xr3:uid="{370B6109-FD6E-4402-B0F1-195C13AFD2D9}" name="SMG_2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CD6A8D4-F006-42E9-9410-09FA83FA8C0F}" name="SMG_3" displayName="SMG_3" ref="BF5:BF6" totalsRowShown="0">
  <autoFilter ref="BF5:BF6" xr:uid="{4CD6A8D4-F006-42E9-9410-09FA83FA8C0F}"/>
  <tableColumns count="1">
    <tableColumn id="1" xr3:uid="{87284652-C0EC-427E-B0EE-FE46D046A435}" name="SMG_3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CCDE205-6AEF-4966-A47C-CEF678B4D2C0}" name="SRG_2" displayName="SRG_2" ref="BG3:BG4" totalsRowShown="0">
  <autoFilter ref="BG3:BG4" xr:uid="{5CCDE205-6AEF-4966-A47C-CEF678B4D2C0}"/>
  <tableColumns count="1">
    <tableColumn id="1" xr3:uid="{A5C8B137-3CFF-44AF-A5FF-2E3223148281}" name="SRG_2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8E810B2-EB98-4008-A0F2-6BBD4B630EFD}" name="SRG_3" displayName="SRG_3" ref="BG5:BG6" totalsRowShown="0">
  <autoFilter ref="BG5:BG6" xr:uid="{C8E810B2-EB98-4008-A0F2-6BBD4B630EFD}"/>
  <tableColumns count="1">
    <tableColumn id="1" xr3:uid="{78DBB4F5-841D-43D0-B46E-9C69FBF4EF2D}" name="SRG_3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19AFC94-748C-47E2-8C37-A56D23601828}" name="SREG_2" displayName="SREG_2" ref="BH3:BH4" totalsRowShown="0">
  <autoFilter ref="BH3:BH4" xr:uid="{F19AFC94-748C-47E2-8C37-A56D23601828}"/>
  <tableColumns count="1">
    <tableColumn id="1" xr3:uid="{77B03AA1-1F60-47D0-940F-AD6A9CBD1329}" name="SREG_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E952C54-6359-428C-A944-BF6ED0A9B6C7}" name="SREG_3" displayName="SREG_3" ref="BH5:BH6" totalsRowShown="0">
  <autoFilter ref="BH5:BH6" xr:uid="{9E952C54-6359-428C-A944-BF6ED0A9B6C7}"/>
  <tableColumns count="1">
    <tableColumn id="1" xr3:uid="{737F24ED-A4EB-4E02-ABC0-651CC364395D}" name="SREG_3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F186C2-4738-4C8D-ABC2-708A293297DA}" name="Sienna_3" displayName="Sienna_3" ref="AX7:AX8" totalsRowShown="0" dataDxfId="59" tableBorderDxfId="58">
  <autoFilter ref="AX7:AX8" xr:uid="{BBF186C2-4738-4C8D-ABC2-708A293297DA}"/>
  <tableColumns count="1">
    <tableColumn id="1" xr3:uid="{CC5399C7-3F92-4929-81BB-D519DE850702}" name="Sienna_3" dataDxfId="57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C28291-DBEF-4C24-90FA-9E6980414C4B}" name="Shaker_3" displayName="Shaker_3" ref="AY7:AY8" totalsRowShown="0" dataDxfId="56" tableBorderDxfId="55">
  <autoFilter ref="AY7:AY8" xr:uid="{8DC28291-DBEF-4C24-90FA-9E6980414C4B}"/>
  <tableColumns count="1">
    <tableColumn id="1" xr3:uid="{F30AB66E-E888-40A6-A2FA-41CF64A9B8A9}" name="Shaker_3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C5BB58-4CA4-40C4-BDA3-A12C4B866DC0}" name="Style_3" displayName="Style_3" ref="AU1:AU8" totalsRowShown="0">
  <autoFilter ref="AU1:AU8" xr:uid="{CDC5BB58-4CA4-40C4-BDA3-A12C4B866DC0}"/>
  <tableColumns count="1">
    <tableColumn id="1" xr3:uid="{5D2F96CB-FF36-4B52-B051-6CBE070D9432}" name="Style_3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A1A2E99-0E3F-4F1E-9B4D-9D339C87E4D3}" name="SRR_3" displayName="SRR_3" ref="AZ7:AZ8" totalsRowShown="0" dataDxfId="53" tableBorderDxfId="52">
  <autoFilter ref="AZ7:AZ8" xr:uid="{CA1A2E99-0E3F-4F1E-9B4D-9D339C87E4D3}"/>
  <tableColumns count="1">
    <tableColumn id="1" xr3:uid="{F71D3D9A-F8D6-47C2-BEF6-D370C1FB3F72}" name="SRR_3" dataDxfId="51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83D08B6-EE6D-4229-9EC0-648EDA650E34}" name="SSL_3" displayName="SSL_3" ref="BA7:BA8" totalsRowShown="0" dataDxfId="50" tableBorderDxfId="49">
  <autoFilter ref="BA7:BA8" xr:uid="{783D08B6-EE6D-4229-9EC0-648EDA650E34}"/>
  <tableColumns count="1">
    <tableColumn id="1" xr3:uid="{BFF5A849-BAC4-49EC-95CC-E2E8736EAC23}" name="SSL_3" dataDxfId="48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13CE25C-1BC8-400E-B67C-0A880A4F1B6D}" name="Edge_2" displayName="Edge_2" ref="AX1:AX3" totalsRowShown="0">
  <autoFilter ref="AX1:AX3" xr:uid="{E13CE25C-1BC8-400E-B67C-0A880A4F1B6D}"/>
  <tableColumns count="1">
    <tableColumn id="1" xr3:uid="{25209786-D4B9-40EA-AD7D-A0769843EDBB}" name="Edge_2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5D67C8F-EFA3-4D2F-8DC8-0546C006E496}" name="Style_5" displayName="Style_5" ref="AY1:AY12" totalsRowShown="0">
  <autoFilter ref="AY1:AY12" xr:uid="{B5D67C8F-EFA3-4D2F-8DC8-0546C006E496}"/>
  <tableColumns count="1">
    <tableColumn id="1" xr3:uid="{7ED74F71-1B5F-4355-BB03-C94F887D6498}" name="Style_5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548A845-F38E-4D12-906D-9A38F6A2A859}" name="Style_6" displayName="Style_6" ref="AZ1:AZ14" totalsRowShown="0">
  <autoFilter ref="AZ1:AZ14" xr:uid="{3548A845-F38E-4D12-906D-9A38F6A2A859}"/>
  <tableColumns count="1">
    <tableColumn id="1" xr3:uid="{72B45E9D-98A0-462A-81D5-1C65CFE354E7}" name="Style_6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09935B9-5965-4B62-956B-4626D044D8DF}" name="Style_7" displayName="Style_7" ref="BA1:BA8" totalsRowShown="0">
  <autoFilter ref="BA1:BA8" xr:uid="{B09935B9-5965-4B62-956B-4626D044D8DF}"/>
  <tableColumns count="1">
    <tableColumn id="1" xr3:uid="{27BD11C2-8286-4B64-A9E6-CD24712C8956}" name="Style_7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A847140-EEA1-448A-9048-7BBE6FC62E61}" name="Style_8" displayName="Style_8" ref="BB1:BB13" totalsRowShown="0">
  <autoFilter ref="BB1:BB13" xr:uid="{0A847140-EEA1-448A-9048-7BBE6FC62E61}"/>
  <tableColumns count="1">
    <tableColumn id="1" xr3:uid="{8267D2B5-9589-4307-9916-B020BFB92017}" name="Style_8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98E5843-518B-43EB-BC47-96DD2C5C10FC}" name="Flat_4" displayName="Flat_4" ref="BC1:BC5" totalsRowShown="0">
  <autoFilter ref="BC1:BC5" xr:uid="{698E5843-518B-43EB-BC47-96DD2C5C10FC}"/>
  <tableColumns count="1">
    <tableColumn id="1" xr3:uid="{B1734355-5025-429D-89B0-E441E0EFA505}" name="Flat_4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1D2F697-0C20-426C-A639-DBDF18445737}" name="Flat_6" displayName="Flat_6" ref="BC9:BC10" totalsRowShown="0">
  <autoFilter ref="BC9:BC10" xr:uid="{51D2F697-0C20-426C-A639-DBDF18445737}"/>
  <tableColumns count="1">
    <tableColumn id="1" xr3:uid="{17BCD57C-76A8-4145-9430-1656AADF1FDE}" name="Flat_6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7419896-7051-45AF-B85C-DA089AB361D6}" name="Sienna_4" displayName="Sienna_4" ref="BF1:BF3" totalsRowShown="0">
  <autoFilter ref="BF1:BF3" xr:uid="{77419896-7051-45AF-B85C-DA089AB361D6}"/>
  <tableColumns count="1">
    <tableColumn id="1" xr3:uid="{AE09E786-C6DD-4483-A1AC-079D4B54D311}" name="Sienna_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CD953F-B5C3-4546-9085-94F985FE92CA}" name="Style_4" displayName="Style_4" ref="AV1:AV13" totalsRowShown="0">
  <autoFilter ref="AV1:AV13" xr:uid="{FCCD953F-B5C3-4546-9085-94F985FE92CA}"/>
  <tableColumns count="1">
    <tableColumn id="1" xr3:uid="{8F9CD042-E557-4788-8BA8-497AE24EECBD}" name="Style_4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2FAD088-36F0-436E-814A-F3E53CDC4EE9}" name="Sienna_5" displayName="Sienna_5" ref="BF4:BF6" totalsRowShown="0">
  <autoFilter ref="BF4:BF6" xr:uid="{E2FAD088-36F0-436E-814A-F3E53CDC4EE9}"/>
  <tableColumns count="1">
    <tableColumn id="1" xr3:uid="{B57DC8DE-73CE-4D67-AF2C-B291278E727B}" name="Sienna_5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F930809-8C36-408B-B530-45088F6C69A0}" name="Shaker_4" displayName="Shaker_4" ref="BG1:BG3" totalsRowShown="0">
  <autoFilter ref="BG1:BG3" xr:uid="{8F930809-8C36-408B-B530-45088F6C69A0}"/>
  <tableColumns count="1">
    <tableColumn id="1" xr3:uid="{D507F4C0-FDE0-457D-83F6-C0976762B6CA}" name="Shaker_4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4E22D35-257A-406A-8CC5-E71F02EFC078}" name="Shaker_5" displayName="Shaker_5" ref="BG4:BG6" totalsRowShown="0">
  <autoFilter ref="BG4:BG6" xr:uid="{34E22D35-257A-406A-8CC5-E71F02EFC078}"/>
  <tableColumns count="1">
    <tableColumn id="1" xr3:uid="{43D8EE0C-441F-4EA2-A635-0A48755765A9}" name="Shaker_5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3B780E7-AE62-4E03-9869-71FD6E0C84DC}" name="SRR_4" displayName="SRR_4" ref="BH1:BH3" totalsRowShown="0">
  <autoFilter ref="BH1:BH3" xr:uid="{73B780E7-AE62-4E03-9869-71FD6E0C84DC}"/>
  <tableColumns count="1">
    <tableColumn id="1" xr3:uid="{284F93E9-CB08-4FF0-98B2-62C3487B6502}" name="SRR_4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C3C30D6-F19E-40A0-9EDE-58991313AB43}" name="SRR_5" displayName="SRR_5" ref="BH4:BH6" totalsRowShown="0">
  <autoFilter ref="BH4:BH6" xr:uid="{DC3C30D6-F19E-40A0-9EDE-58991313AB43}"/>
  <tableColumns count="1">
    <tableColumn id="1" xr3:uid="{999A4057-2164-4DCA-926F-7F185861ACB4}" name="SRR_5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35EF0C79-C523-4FFB-8C49-82D54536E93C}" name="SSL_4" displayName="SSL_4" ref="BI1:BI3" totalsRowShown="0">
  <autoFilter ref="BI1:BI3" xr:uid="{35EF0C79-C523-4FFB-8C49-82D54536E93C}"/>
  <tableColumns count="1">
    <tableColumn id="1" xr3:uid="{968E537B-FD76-439A-8F35-5359383A63D3}" name="SSL_4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AA4335F-7B01-429B-AFAC-88172FADCD52}" name="SSL_5" displayName="SSL_5" ref="BI4:BI6" totalsRowShown="0">
  <autoFilter ref="BI4:BI6" xr:uid="{AAA4335F-7B01-429B-AFAC-88172FADCD52}"/>
  <tableColumns count="1">
    <tableColumn id="1" xr3:uid="{74D7A655-8C20-400C-9C59-F81DB8D3248C}" name="SSL_5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C26AD27-DB96-4603-B862-0BDF4E31B9B2}" name="SONG_4" displayName="SONG_4" ref="BJ1:BJ2" totalsRowShown="0">
  <autoFilter ref="BJ1:BJ2" xr:uid="{AC26AD27-DB96-4603-B862-0BDF4E31B9B2}"/>
  <tableColumns count="1">
    <tableColumn id="1" xr3:uid="{12F07FCB-5A6C-4F85-9175-ACD503BA4852}" name="SONG_4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7C2CD64-9186-4082-BDBD-537466F7FC8D}" name="SONG_5" displayName="SONG_5" ref="BJ3:BJ4" totalsRowShown="0">
  <autoFilter ref="BJ3:BJ4" xr:uid="{07C2CD64-9186-4082-BDBD-537466F7FC8D}"/>
  <tableColumns count="1">
    <tableColumn id="1" xr3:uid="{91A8C1EA-CCD9-47F6-81F0-C968BB24F9BC}" name="SONG_5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725C1D6-BC2D-42D8-8F24-267E0FFFE254}" name="SONG_6" displayName="SONG_6" ref="BJ5:BJ6" totalsRowShown="0">
  <autoFilter ref="BJ5:BJ6" xr:uid="{3725C1D6-BC2D-42D8-8F24-267E0FFFE254}"/>
  <tableColumns count="1">
    <tableColumn id="1" xr3:uid="{5586968F-E109-485D-B586-17024808C41E}" name="SONG_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A6FB758-8DB1-40A1-B42C-5450DC6FD428}" name="Flat_1" displayName="Flat_1" ref="AW1:AW5" totalsRowShown="0">
  <autoFilter ref="AW1:AW5" xr:uid="{EA6FB758-8DB1-40A1-B42C-5450DC6FD428}"/>
  <tableColumns count="1">
    <tableColumn id="1" xr3:uid="{1B320B28-04AC-47F8-94A5-2FFD37A7F919}" name="Flat_1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F6FC6C1-29D9-4A18-9EF5-5A7397D314AE}" name="SCG_4" displayName="SCG_4" ref="BK1:BK2" totalsRowShown="0">
  <autoFilter ref="BK1:BK2" xr:uid="{1F6FC6C1-29D9-4A18-9EF5-5A7397D314AE}"/>
  <tableColumns count="1">
    <tableColumn id="1" xr3:uid="{BF9D60C9-B3CC-498F-BAB8-4B4729D6A3E3}" name="SCG_4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4D26167-8909-4FF4-BA19-CF2E4025AEEA}" name="SCG_5" displayName="SCG_5" ref="BK3:BK4" totalsRowShown="0">
  <autoFilter ref="BK3:BK4" xr:uid="{E4D26167-8909-4FF4-BA19-CF2E4025AEEA}"/>
  <tableColumns count="1">
    <tableColumn id="1" xr3:uid="{7B2EEAC0-07E0-44DA-90E3-598513131371}" name="SCG_5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684C23C-5474-4F1E-87CE-154566B44BE9}" name="SCG_6" displayName="SCG_6" ref="BK5:BK6" totalsRowShown="0">
  <autoFilter ref="BK5:BK6" xr:uid="{F684C23C-5474-4F1E-87CE-154566B44BE9}"/>
  <tableColumns count="1">
    <tableColumn id="1" xr3:uid="{BAF178B3-253D-4D60-A3C3-EDA0128FE4A1}" name="SCG_6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3577B46-A3E6-4713-931D-D77DC4F43FEE}" name="SSG_4" displayName="SSG_4" ref="BL1:BL2" totalsRowShown="0">
  <autoFilter ref="BL1:BL2" xr:uid="{E3577B46-A3E6-4713-931D-D77DC4F43FEE}"/>
  <tableColumns count="1">
    <tableColumn id="1" xr3:uid="{0B286811-A33D-4B54-9190-E9D60E93B9F2}" name="SSG_4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4197B0FA-99B2-45EC-B619-BDEB9A1737B7}" name="SSG_5" displayName="SSG_5" ref="BL3:BL4" totalsRowShown="0">
  <autoFilter ref="BL3:BL4" xr:uid="{4197B0FA-99B2-45EC-B619-BDEB9A1737B7}"/>
  <tableColumns count="1">
    <tableColumn id="1" xr3:uid="{62657942-790C-47E6-9299-C602F6FF12EA}" name="SSG_5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E203F082-502A-4332-B2BF-6C47B482A803}" name="SSG_6" displayName="SSG_6" ref="BL5:BL6" totalsRowShown="0">
  <autoFilter ref="BL5:BL6" xr:uid="{E203F082-502A-4332-B2BF-6C47B482A803}"/>
  <tableColumns count="1">
    <tableColumn id="1" xr3:uid="{508C75EE-3E92-43EB-95DE-E3C10B4F90C3}" name="SSG_6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EACFCC-31DF-4A77-A495-72FF461CFF27}" name="SAEG_4" displayName="SAEG_4" ref="BM1:BM2" totalsRowShown="0">
  <autoFilter ref="BM1:BM2" xr:uid="{00EACFCC-31DF-4A77-A495-72FF461CFF27}"/>
  <tableColumns count="1">
    <tableColumn id="1" xr3:uid="{2CB35A06-9C5A-40EE-B09E-7FF73DB29C13}" name="SAEG_4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1555FDA7-DB16-4C4B-8B4E-4F8E42C3D251}" name="SAEG_5" displayName="SAEG_5" ref="BM3:BM4" totalsRowShown="0">
  <autoFilter ref="BM3:BM4" xr:uid="{1555FDA7-DB16-4C4B-8B4E-4F8E42C3D251}"/>
  <tableColumns count="1">
    <tableColumn id="1" xr3:uid="{C5B89F19-C4A2-4246-9156-7A6D4F0D35BF}" name="SAEG_5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E0391477-91B6-48B7-94B2-ACBE06C5CDC7}" name="SAEG_6" displayName="SAEG_6" ref="BM5:BM6" totalsRowShown="0">
  <autoFilter ref="BM5:BM6" xr:uid="{E0391477-91B6-48B7-94B2-ACBE06C5CDC7}"/>
  <tableColumns count="1">
    <tableColumn id="1" xr3:uid="{5A3F208B-39ED-4784-82B6-D9E79B2DCADB}" name="SAEG_6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BAEC3C08-59DB-46B8-9533-79C7D938819A}" name="SMG_4" displayName="SMG_4" ref="BN1:BN2" totalsRowShown="0">
  <autoFilter ref="BN1:BN2" xr:uid="{BAEC3C08-59DB-46B8-9533-79C7D938819A}"/>
  <tableColumns count="1">
    <tableColumn id="1" xr3:uid="{3F57FE9E-4860-4136-AE71-525C78410B4F}" name="SMG_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6313A64-F593-42D3-B6BE-63DCBF1B71F7}" name="Flat_2" displayName="Flat_2" ref="AW6:AW8" totalsRowShown="0">
  <autoFilter ref="AW6:AW8" xr:uid="{26313A64-F593-42D3-B6BE-63DCBF1B71F7}"/>
  <tableColumns count="1">
    <tableColumn id="1" xr3:uid="{D408BD89-531D-4DA1-91A0-860E57DEDAB9}" name="Flat_2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8AA2727-9C99-4533-A0D8-E1CC8C9BE25E}" name="SRG_4" displayName="SRG_4" ref="BO1:BO2" totalsRowShown="0">
  <autoFilter ref="BO1:BO2" xr:uid="{58AA2727-9C99-4533-A0D8-E1CC8C9BE25E}"/>
  <tableColumns count="1">
    <tableColumn id="1" xr3:uid="{2B82968E-11C5-4464-8212-E3520B664B8F}" name="SRG_4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443D266A-2E07-4F9E-9BF4-00D3DC905906}" name="SREG_4" displayName="SREG_4" ref="BP1:BP2" totalsRowShown="0">
  <autoFilter ref="BP1:BP2" xr:uid="{443D266A-2E07-4F9E-9BF4-00D3DC905906}"/>
  <tableColumns count="1">
    <tableColumn id="1" xr3:uid="{40F09878-E5B0-4325-88D0-61EACF91535D}" name="SREG_4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08DE76A-8407-443C-80E1-45CC68A957FB}" name="SMG_5" displayName="SMG_5" ref="BN3:BN4" totalsRowShown="0">
  <autoFilter ref="BN3:BN4" xr:uid="{B08DE76A-8407-443C-80E1-45CC68A957FB}"/>
  <tableColumns count="1">
    <tableColumn id="1" xr3:uid="{A13EB55F-BF15-4174-A15C-D6C8EC1FF67E}" name="SMG_5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3AA6C1F3-86E0-40E7-9E45-5F4315B8C0EF}" name="SMG_6" displayName="SMG_6" ref="BN5:BN6" totalsRowShown="0">
  <autoFilter ref="BN5:BN6" xr:uid="{3AA6C1F3-86E0-40E7-9E45-5F4315B8C0EF}"/>
  <tableColumns count="1">
    <tableColumn id="1" xr3:uid="{1A171174-FC92-449E-8B5F-BDD5EC046C67}" name="SMG_6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B684CFA-80F0-43DD-BD1E-DA8A68A0DFA2}" name="SRG_5" displayName="SRG_5" ref="BO3:BO4" totalsRowShown="0">
  <autoFilter ref="BO3:BO4" xr:uid="{0B684CFA-80F0-43DD-BD1E-DA8A68A0DFA2}"/>
  <tableColumns count="1">
    <tableColumn id="1" xr3:uid="{3BEBF544-888B-4DE8-8A89-4F91EF87C65C}" name="SRG_5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5012133-FBDB-49E2-A532-78FC9616A967}" name="SRG_6" displayName="SRG_6" ref="BO5:BO6" totalsRowShown="0">
  <autoFilter ref="BO5:BO6" xr:uid="{05012133-FBDB-49E2-A532-78FC9616A967}"/>
  <tableColumns count="1">
    <tableColumn id="1" xr3:uid="{747F1E59-0F44-4205-B59F-94FC536D028D}" name="SRG_6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34401815-F1E9-445E-AB0A-1DECA28FB957}" name="SREG_5" displayName="SREG_5" ref="BP3:BP4" totalsRowShown="0">
  <autoFilter ref="BP3:BP4" xr:uid="{34401815-F1E9-445E-AB0A-1DECA28FB957}"/>
  <tableColumns count="1">
    <tableColumn id="1" xr3:uid="{56C643A6-AFDF-4F50-9861-9D1F9866164A}" name="SREG_5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70FC481F-13E5-477D-AE88-084B575D5FAC}" name="SREG_6" displayName="SREG_6" ref="BP5:BP6" totalsRowShown="0">
  <autoFilter ref="BP5:BP6" xr:uid="{70FC481F-13E5-477D-AE88-084B575D5FAC}"/>
  <tableColumns count="1">
    <tableColumn id="1" xr3:uid="{BD8A39D5-A9C3-47E8-AF29-EDABA39CA447}" name="SREG_6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B48B18EB-8C7C-4800-B222-ABFAC411F8BA}" name="Sienna_6" displayName="Sienna_6" ref="BF7:BF8" totalsRowShown="0" dataDxfId="47" tableBorderDxfId="46">
  <autoFilter ref="BF7:BF8" xr:uid="{B48B18EB-8C7C-4800-B222-ABFAC411F8BA}"/>
  <tableColumns count="1">
    <tableColumn id="1" xr3:uid="{62833295-C0E8-4879-BE81-5F071E3D42E7}" name="Sienna_6" dataDxfId="45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8AA6CF6E-6E7F-4D0B-AB7B-F424B7F94038}" name="Shaker_6" displayName="Shaker_6" ref="BG7:BG8" totalsRowShown="0" dataDxfId="44" tableBorderDxfId="43">
  <autoFilter ref="BG7:BG8" xr:uid="{8AA6CF6E-6E7F-4D0B-AB7B-F424B7F94038}"/>
  <tableColumns count="1">
    <tableColumn id="1" xr3:uid="{66CAE9D0-05E0-4E1F-AB84-82554A791E5F}" name="Shaker_6" dataDxfId="4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42BCBB3-739D-438B-AB48-35BDFEFDFBD8}" name="Flat_3" displayName="Flat_3" ref="AW9:AW10" totalsRowShown="0">
  <autoFilter ref="AW9:AW10" xr:uid="{042BCBB3-739D-438B-AB48-35BDFEFDFBD8}"/>
  <tableColumns count="1">
    <tableColumn id="1" xr3:uid="{E03205B8-FF06-4713-BEF1-46055303B968}" name="Flat_3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7C7ED0A5-58B2-4476-A134-3432C9C54EEE}" name="SRR_6" displayName="SRR_6" ref="BH7:BH8" totalsRowShown="0" dataDxfId="41" tableBorderDxfId="40">
  <autoFilter ref="BH7:BH8" xr:uid="{7C7ED0A5-58B2-4476-A134-3432C9C54EEE}"/>
  <tableColumns count="1">
    <tableColumn id="1" xr3:uid="{28F6EA3D-978F-4EE3-842B-922BE681A79F}" name="SRR_6" dataDxfId="39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F6414584-A7C8-4F98-AB81-24F9C65D0F78}" name="SSL_6" displayName="SSL_6" ref="BI7:BI8" totalsRowShown="0" dataDxfId="38" tableBorderDxfId="37">
  <autoFilter ref="BI7:BI8" xr:uid="{F6414584-A7C8-4F98-AB81-24F9C65D0F78}"/>
  <tableColumns count="1">
    <tableColumn id="1" xr3:uid="{28FD4559-1ABB-4A33-A147-C91F12EABD34}" name="SSL_6" dataDxfId="36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CC61466-B7BF-446B-9177-646C2B0DC3FC}" name="Flat_5" displayName="Flat_5" ref="BC6:BC8" totalsRowShown="0">
  <autoFilter ref="BC6:BC8" xr:uid="{1CC61466-B7BF-446B-9177-646C2B0DC3FC}"/>
  <tableColumns count="1">
    <tableColumn id="1" xr3:uid="{2494F731-8985-40B1-96E6-4D3F689DD3FB}" name="Flat_5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AF66D543-E0FC-4133-94D2-4413BE8AFEC3}" name="Flatlb_4" displayName="Flatlb_4" ref="BD1:BD5" totalsRowShown="0">
  <autoFilter ref="BD1:BD5" xr:uid="{AF66D543-E0FC-4133-94D2-4413BE8AFEC3}"/>
  <tableColumns count="1">
    <tableColumn id="1" xr3:uid="{32EC2C66-5793-442D-8147-54FD49217A42}" name="Flatlb_4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CFE90630-A893-488C-97E8-952B3F255051}" name="Flatlb_5" displayName="Flatlb_5" ref="BD6:BD8" totalsRowShown="0">
  <autoFilter ref="BD6:BD8" xr:uid="{CFE90630-A893-488C-97E8-952B3F255051}"/>
  <tableColumns count="1">
    <tableColumn id="1" xr3:uid="{31C2D2BA-9C36-4E48-9DC2-0D34690EC578}" name="Flatlb_5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DC0DC1B8-4F3F-406E-8AA1-6A9A44BCDFAD}" name="Flatlb_6" displayName="Flatlb_6" ref="BD9:BD10" totalsRowShown="0">
  <autoFilter ref="BD9:BD10" xr:uid="{DC0DC1B8-4F3F-406E-8AA1-6A9A44BCDFAD}"/>
  <tableColumns count="1">
    <tableColumn id="1" xr3:uid="{AF20AAB9-4CB6-455C-8F00-360DC57B3717}" name="Flatlb_6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8A03A6A6-C930-4D90-807C-AD1CD0958CBF}" name="Flatwp_4" displayName="Flatwp_4" ref="BE1:BE3" totalsRowShown="0">
  <autoFilter ref="BE1:BE3" xr:uid="{8A03A6A6-C930-4D90-807C-AD1CD0958CBF}"/>
  <tableColumns count="1">
    <tableColumn id="1" xr3:uid="{98AC4432-B2A2-4174-BF40-BC7E9FAE2579}" name="Flatwp_4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A65874F2-326D-4843-91B8-0C95BF252656}" name="Flatwp_5" displayName="Flatwp_5" ref="BE4:BE6" totalsRowShown="0">
  <autoFilter ref="BE4:BE6" xr:uid="{A65874F2-326D-4843-91B8-0C95BF252656}"/>
  <tableColumns count="1">
    <tableColumn id="1" xr3:uid="{659F0C38-6AAE-4011-BFDB-20E796632593}" name="Flatwp_5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44151D5E-512E-4653-842D-8DFF3527CC2E}" name="Flatwp_6" displayName="Flatwp_6" ref="BE7:BE8" totalsRowShown="0">
  <autoFilter ref="BE7:BE8" xr:uid="{44151D5E-512E-4653-842D-8DFF3527CC2E}"/>
  <tableColumns count="1">
    <tableColumn id="1" xr3:uid="{06589036-7F02-40D0-A445-3044317B3F23}" name="Flatwp_6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9B84333-2A9A-4201-8319-AA4AC396177C}" name="Edge_3" displayName="Edge_3" ref="AR1:AR3" totalsRowShown="0">
  <autoFilter ref="AR1:AR3" xr:uid="{09B84333-2A9A-4201-8319-AA4AC396177C}"/>
  <tableColumns count="1">
    <tableColumn id="1" xr3:uid="{E67B4AD1-01CA-4221-BDD4-AF09A284F501}" name="Edge_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D58AB5E-C685-4EF4-9B8A-6318F7B188AF}" name="Sienna_1" displayName="Sienna_1" ref="AX1:AX3" totalsRowShown="0">
  <autoFilter ref="AX1:AX3" xr:uid="{CD58AB5E-C685-4EF4-9B8A-6318F7B188AF}"/>
  <tableColumns count="1">
    <tableColumn id="1" xr3:uid="{20645569-D35B-41F4-AE12-123F1420FED5}" name="Sienna_1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2B083C8C-7C1B-4A83-97EF-36179170B73C}" name="Style_9" displayName="Style_9" ref="AS1:AS12" totalsRowShown="0">
  <autoFilter ref="AS1:AS12" xr:uid="{2B083C8C-7C1B-4A83-97EF-36179170B73C}"/>
  <tableColumns count="1">
    <tableColumn id="1" xr3:uid="{F557AEBF-0D2E-46EA-84EF-F865026AC347}" name="Style_9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41E42878-9668-48C9-99CD-44178FEC502B}" name="Style_10" displayName="Style_10" ref="AT1:AT11" totalsRowShown="0">
  <autoFilter ref="AT1:AT11" xr:uid="{41E42878-9668-48C9-99CD-44178FEC502B}"/>
  <tableColumns count="1">
    <tableColumn id="1" xr3:uid="{4118E94C-478A-40BA-B1C6-2E8898F0EDE7}" name="Style_10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94EC381A-AAE8-4C1B-9275-388E5C682219}" name="Style_11" displayName="Style_11" ref="AU1:AU8" totalsRowShown="0">
  <autoFilter ref="AU1:AU8" xr:uid="{94EC381A-AAE8-4C1B-9275-388E5C682219}"/>
  <tableColumns count="1">
    <tableColumn id="1" xr3:uid="{4641C288-E1D3-40B7-9087-718B9322ACFC}" name="Style_11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621850E2-F453-4E03-8882-FFA626AC2990}" name="Style_12" displayName="Style_12" ref="AV1:AV13" totalsRowShown="0">
  <autoFilter ref="AV1:AV13" xr:uid="{621850E2-F453-4E03-8882-FFA626AC2990}"/>
  <tableColumns count="1">
    <tableColumn id="1" xr3:uid="{DF8B317D-70A3-4881-801C-2A13074C25EC}" name="Style_12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DFC298F-132C-48BC-B420-5DF019282849}" name="Flat_7" displayName="Flat_7" ref="AW1:AW5" totalsRowShown="0">
  <autoFilter ref="AW1:AW5" xr:uid="{7DFC298F-132C-48BC-B420-5DF019282849}"/>
  <tableColumns count="1">
    <tableColumn id="1" xr3:uid="{8D7B94B2-0331-4AC9-9050-FC7742CDEBC5}" name="Flat_7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3B65050D-3FD4-4A34-B186-ACD88D6D354A}" name="Flat_8" displayName="Flat_8" ref="AW6:AW8" totalsRowShown="0">
  <autoFilter ref="AW6:AW8" xr:uid="{3B65050D-3FD4-4A34-B186-ACD88D6D354A}"/>
  <tableColumns count="1">
    <tableColumn id="1" xr3:uid="{36416235-4F69-4B44-9DF9-545B5477F2B2}" name="Flat_8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2063E269-DC6A-4894-8F80-97BC24C2A5C2}" name="Flat_9" displayName="Flat_9" ref="AW9:AW10" totalsRowShown="0">
  <autoFilter ref="AW9:AW10" xr:uid="{2063E269-DC6A-4894-8F80-97BC24C2A5C2}"/>
  <tableColumns count="1">
    <tableColumn id="1" xr3:uid="{084387BA-B385-4C12-8BB5-FCFC769B545D}" name="Flat_9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6FF1F93D-218C-4F65-BA48-71D24E09E9A5}" name="Sienna_7" displayName="Sienna_7" ref="AX1:AX3" totalsRowShown="0">
  <autoFilter ref="AX1:AX3" xr:uid="{6FF1F93D-218C-4F65-BA48-71D24E09E9A5}"/>
  <tableColumns count="1">
    <tableColumn id="1" xr3:uid="{473D8A1A-5D02-4727-8E27-8DAA7CB0D445}" name="Sienna_7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C2DEED50-07DC-4DBA-A71C-E1B569C5818B}" name="Sienna_8" displayName="Sienna_8" ref="AX4:AX6" totalsRowShown="0">
  <autoFilter ref="AX4:AX6" xr:uid="{C2DEED50-07DC-4DBA-A71C-E1B569C5818B}"/>
  <tableColumns count="1">
    <tableColumn id="1" xr3:uid="{EAA74610-739B-4FB9-BDD1-5EE73B0F47E4}" name="Sienna_8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84A93976-F215-4D0B-AD10-7D835540A8AE}" name="Shaker_7" displayName="Shaker_7" ref="AY1:AY3" totalsRowShown="0">
  <autoFilter ref="AY1:AY3" xr:uid="{84A93976-F215-4D0B-AD10-7D835540A8AE}"/>
  <tableColumns count="1">
    <tableColumn id="1" xr3:uid="{46E44CF2-19A4-4754-BE72-9D11CD9CF734}" name="Shaker_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41" Type="http://schemas.openxmlformats.org/officeDocument/2006/relationships/table" Target="../tables/table3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52.xml"/><Relationship Id="rId18" Type="http://schemas.openxmlformats.org/officeDocument/2006/relationships/table" Target="../tables/table57.xml"/><Relationship Id="rId26" Type="http://schemas.openxmlformats.org/officeDocument/2006/relationships/table" Target="../tables/table65.xml"/><Relationship Id="rId39" Type="http://schemas.openxmlformats.org/officeDocument/2006/relationships/table" Target="../tables/table78.xml"/><Relationship Id="rId21" Type="http://schemas.openxmlformats.org/officeDocument/2006/relationships/table" Target="../tables/table60.xml"/><Relationship Id="rId34" Type="http://schemas.openxmlformats.org/officeDocument/2006/relationships/table" Target="../tables/table73.xml"/><Relationship Id="rId42" Type="http://schemas.openxmlformats.org/officeDocument/2006/relationships/table" Target="../tables/table81.xml"/><Relationship Id="rId47" Type="http://schemas.openxmlformats.org/officeDocument/2006/relationships/table" Target="../tables/table86.xml"/><Relationship Id="rId7" Type="http://schemas.openxmlformats.org/officeDocument/2006/relationships/table" Target="../tables/table46.xml"/><Relationship Id="rId2" Type="http://schemas.openxmlformats.org/officeDocument/2006/relationships/drawing" Target="../drawings/drawing3.xml"/><Relationship Id="rId16" Type="http://schemas.openxmlformats.org/officeDocument/2006/relationships/table" Target="../tables/table55.xml"/><Relationship Id="rId29" Type="http://schemas.openxmlformats.org/officeDocument/2006/relationships/table" Target="../tables/table68.xml"/><Relationship Id="rId11" Type="http://schemas.openxmlformats.org/officeDocument/2006/relationships/table" Target="../tables/table50.xml"/><Relationship Id="rId24" Type="http://schemas.openxmlformats.org/officeDocument/2006/relationships/table" Target="../tables/table63.xml"/><Relationship Id="rId32" Type="http://schemas.openxmlformats.org/officeDocument/2006/relationships/table" Target="../tables/table71.xml"/><Relationship Id="rId37" Type="http://schemas.openxmlformats.org/officeDocument/2006/relationships/table" Target="../tables/table76.xml"/><Relationship Id="rId40" Type="http://schemas.openxmlformats.org/officeDocument/2006/relationships/table" Target="../tables/table79.xml"/><Relationship Id="rId45" Type="http://schemas.openxmlformats.org/officeDocument/2006/relationships/table" Target="../tables/table84.xml"/><Relationship Id="rId5" Type="http://schemas.openxmlformats.org/officeDocument/2006/relationships/table" Target="../tables/table44.xml"/><Relationship Id="rId15" Type="http://schemas.openxmlformats.org/officeDocument/2006/relationships/table" Target="../tables/table54.xml"/><Relationship Id="rId23" Type="http://schemas.openxmlformats.org/officeDocument/2006/relationships/table" Target="../tables/table62.xml"/><Relationship Id="rId28" Type="http://schemas.openxmlformats.org/officeDocument/2006/relationships/table" Target="../tables/table67.xml"/><Relationship Id="rId36" Type="http://schemas.openxmlformats.org/officeDocument/2006/relationships/table" Target="../tables/table75.xml"/><Relationship Id="rId49" Type="http://schemas.openxmlformats.org/officeDocument/2006/relationships/table" Target="../tables/table88.xml"/><Relationship Id="rId10" Type="http://schemas.openxmlformats.org/officeDocument/2006/relationships/table" Target="../tables/table49.xml"/><Relationship Id="rId19" Type="http://schemas.openxmlformats.org/officeDocument/2006/relationships/table" Target="../tables/table58.xml"/><Relationship Id="rId31" Type="http://schemas.openxmlformats.org/officeDocument/2006/relationships/table" Target="../tables/table70.xml"/><Relationship Id="rId44" Type="http://schemas.openxmlformats.org/officeDocument/2006/relationships/table" Target="../tables/table83.xml"/><Relationship Id="rId4" Type="http://schemas.openxmlformats.org/officeDocument/2006/relationships/table" Target="../tables/table43.xml"/><Relationship Id="rId9" Type="http://schemas.openxmlformats.org/officeDocument/2006/relationships/table" Target="../tables/table48.xml"/><Relationship Id="rId14" Type="http://schemas.openxmlformats.org/officeDocument/2006/relationships/table" Target="../tables/table53.xml"/><Relationship Id="rId22" Type="http://schemas.openxmlformats.org/officeDocument/2006/relationships/table" Target="../tables/table61.xml"/><Relationship Id="rId27" Type="http://schemas.openxmlformats.org/officeDocument/2006/relationships/table" Target="../tables/table66.xml"/><Relationship Id="rId30" Type="http://schemas.openxmlformats.org/officeDocument/2006/relationships/table" Target="../tables/table69.xml"/><Relationship Id="rId35" Type="http://schemas.openxmlformats.org/officeDocument/2006/relationships/table" Target="../tables/table74.xml"/><Relationship Id="rId43" Type="http://schemas.openxmlformats.org/officeDocument/2006/relationships/table" Target="../tables/table82.xml"/><Relationship Id="rId48" Type="http://schemas.openxmlformats.org/officeDocument/2006/relationships/table" Target="../tables/table87.xml"/><Relationship Id="rId8" Type="http://schemas.openxmlformats.org/officeDocument/2006/relationships/table" Target="../tables/table47.xml"/><Relationship Id="rId3" Type="http://schemas.openxmlformats.org/officeDocument/2006/relationships/table" Target="../tables/table42.xml"/><Relationship Id="rId12" Type="http://schemas.openxmlformats.org/officeDocument/2006/relationships/table" Target="../tables/table51.xml"/><Relationship Id="rId17" Type="http://schemas.openxmlformats.org/officeDocument/2006/relationships/table" Target="../tables/table56.xml"/><Relationship Id="rId25" Type="http://schemas.openxmlformats.org/officeDocument/2006/relationships/table" Target="../tables/table64.xml"/><Relationship Id="rId33" Type="http://schemas.openxmlformats.org/officeDocument/2006/relationships/table" Target="../tables/table72.xml"/><Relationship Id="rId38" Type="http://schemas.openxmlformats.org/officeDocument/2006/relationships/table" Target="../tables/table77.xml"/><Relationship Id="rId46" Type="http://schemas.openxmlformats.org/officeDocument/2006/relationships/table" Target="../tables/table85.xml"/><Relationship Id="rId20" Type="http://schemas.openxmlformats.org/officeDocument/2006/relationships/table" Target="../tables/table59.xml"/><Relationship Id="rId41" Type="http://schemas.openxmlformats.org/officeDocument/2006/relationships/table" Target="../tables/table80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99.xml"/><Relationship Id="rId18" Type="http://schemas.openxmlformats.org/officeDocument/2006/relationships/table" Target="../tables/table104.xml"/><Relationship Id="rId26" Type="http://schemas.openxmlformats.org/officeDocument/2006/relationships/table" Target="../tables/table112.xml"/><Relationship Id="rId39" Type="http://schemas.openxmlformats.org/officeDocument/2006/relationships/table" Target="../tables/table125.xml"/><Relationship Id="rId21" Type="http://schemas.openxmlformats.org/officeDocument/2006/relationships/table" Target="../tables/table107.xml"/><Relationship Id="rId34" Type="http://schemas.openxmlformats.org/officeDocument/2006/relationships/table" Target="../tables/table120.xml"/><Relationship Id="rId42" Type="http://schemas.openxmlformats.org/officeDocument/2006/relationships/table" Target="../tables/table128.xml"/><Relationship Id="rId7" Type="http://schemas.openxmlformats.org/officeDocument/2006/relationships/table" Target="../tables/table93.xml"/><Relationship Id="rId2" Type="http://schemas.openxmlformats.org/officeDocument/2006/relationships/drawing" Target="../drawings/drawing4.xml"/><Relationship Id="rId16" Type="http://schemas.openxmlformats.org/officeDocument/2006/relationships/table" Target="../tables/table102.xml"/><Relationship Id="rId20" Type="http://schemas.openxmlformats.org/officeDocument/2006/relationships/table" Target="../tables/table106.xml"/><Relationship Id="rId29" Type="http://schemas.openxmlformats.org/officeDocument/2006/relationships/table" Target="../tables/table115.xml"/><Relationship Id="rId41" Type="http://schemas.openxmlformats.org/officeDocument/2006/relationships/table" Target="../tables/table127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92.xml"/><Relationship Id="rId11" Type="http://schemas.openxmlformats.org/officeDocument/2006/relationships/table" Target="../tables/table97.xml"/><Relationship Id="rId24" Type="http://schemas.openxmlformats.org/officeDocument/2006/relationships/table" Target="../tables/table110.xml"/><Relationship Id="rId32" Type="http://schemas.openxmlformats.org/officeDocument/2006/relationships/table" Target="../tables/table118.xml"/><Relationship Id="rId37" Type="http://schemas.openxmlformats.org/officeDocument/2006/relationships/table" Target="../tables/table123.xml"/><Relationship Id="rId40" Type="http://schemas.openxmlformats.org/officeDocument/2006/relationships/table" Target="../tables/table126.xml"/><Relationship Id="rId5" Type="http://schemas.openxmlformats.org/officeDocument/2006/relationships/table" Target="../tables/table91.xml"/><Relationship Id="rId15" Type="http://schemas.openxmlformats.org/officeDocument/2006/relationships/table" Target="../tables/table101.xml"/><Relationship Id="rId23" Type="http://schemas.openxmlformats.org/officeDocument/2006/relationships/table" Target="../tables/table109.xml"/><Relationship Id="rId28" Type="http://schemas.openxmlformats.org/officeDocument/2006/relationships/table" Target="../tables/table114.xml"/><Relationship Id="rId36" Type="http://schemas.openxmlformats.org/officeDocument/2006/relationships/table" Target="../tables/table122.xml"/><Relationship Id="rId10" Type="http://schemas.openxmlformats.org/officeDocument/2006/relationships/table" Target="../tables/table96.xml"/><Relationship Id="rId19" Type="http://schemas.openxmlformats.org/officeDocument/2006/relationships/table" Target="../tables/table105.xml"/><Relationship Id="rId31" Type="http://schemas.openxmlformats.org/officeDocument/2006/relationships/table" Target="../tables/table117.xml"/><Relationship Id="rId4" Type="http://schemas.openxmlformats.org/officeDocument/2006/relationships/table" Target="../tables/table90.xml"/><Relationship Id="rId9" Type="http://schemas.openxmlformats.org/officeDocument/2006/relationships/table" Target="../tables/table95.xml"/><Relationship Id="rId14" Type="http://schemas.openxmlformats.org/officeDocument/2006/relationships/table" Target="../tables/table100.xml"/><Relationship Id="rId22" Type="http://schemas.openxmlformats.org/officeDocument/2006/relationships/table" Target="../tables/table108.xml"/><Relationship Id="rId27" Type="http://schemas.openxmlformats.org/officeDocument/2006/relationships/table" Target="../tables/table113.xml"/><Relationship Id="rId30" Type="http://schemas.openxmlformats.org/officeDocument/2006/relationships/table" Target="../tables/table116.xml"/><Relationship Id="rId35" Type="http://schemas.openxmlformats.org/officeDocument/2006/relationships/table" Target="../tables/table121.xml"/><Relationship Id="rId43" Type="http://schemas.openxmlformats.org/officeDocument/2006/relationships/table" Target="../tables/table129.xml"/><Relationship Id="rId8" Type="http://schemas.openxmlformats.org/officeDocument/2006/relationships/table" Target="../tables/table94.xml"/><Relationship Id="rId3" Type="http://schemas.openxmlformats.org/officeDocument/2006/relationships/table" Target="../tables/table89.xml"/><Relationship Id="rId12" Type="http://schemas.openxmlformats.org/officeDocument/2006/relationships/table" Target="../tables/table98.xml"/><Relationship Id="rId17" Type="http://schemas.openxmlformats.org/officeDocument/2006/relationships/table" Target="../tables/table103.xml"/><Relationship Id="rId25" Type="http://schemas.openxmlformats.org/officeDocument/2006/relationships/table" Target="../tables/table111.xml"/><Relationship Id="rId33" Type="http://schemas.openxmlformats.org/officeDocument/2006/relationships/table" Target="../tables/table119.xml"/><Relationship Id="rId38" Type="http://schemas.openxmlformats.org/officeDocument/2006/relationships/table" Target="../tables/table12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40.xml"/><Relationship Id="rId18" Type="http://schemas.openxmlformats.org/officeDocument/2006/relationships/table" Target="../tables/table145.xml"/><Relationship Id="rId26" Type="http://schemas.openxmlformats.org/officeDocument/2006/relationships/table" Target="../tables/table153.xml"/><Relationship Id="rId39" Type="http://schemas.openxmlformats.org/officeDocument/2006/relationships/table" Target="../tables/table166.xml"/><Relationship Id="rId21" Type="http://schemas.openxmlformats.org/officeDocument/2006/relationships/table" Target="../tables/table148.xml"/><Relationship Id="rId34" Type="http://schemas.openxmlformats.org/officeDocument/2006/relationships/table" Target="../tables/table161.xml"/><Relationship Id="rId42" Type="http://schemas.openxmlformats.org/officeDocument/2006/relationships/table" Target="../tables/table169.xml"/><Relationship Id="rId7" Type="http://schemas.openxmlformats.org/officeDocument/2006/relationships/table" Target="../tables/table134.xml"/><Relationship Id="rId2" Type="http://schemas.openxmlformats.org/officeDocument/2006/relationships/drawing" Target="../drawings/drawing5.xml"/><Relationship Id="rId16" Type="http://schemas.openxmlformats.org/officeDocument/2006/relationships/table" Target="../tables/table143.xml"/><Relationship Id="rId20" Type="http://schemas.openxmlformats.org/officeDocument/2006/relationships/table" Target="../tables/table147.xml"/><Relationship Id="rId29" Type="http://schemas.openxmlformats.org/officeDocument/2006/relationships/table" Target="../tables/table156.xml"/><Relationship Id="rId41" Type="http://schemas.openxmlformats.org/officeDocument/2006/relationships/table" Target="../tables/table168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33.xml"/><Relationship Id="rId11" Type="http://schemas.openxmlformats.org/officeDocument/2006/relationships/table" Target="../tables/table138.xml"/><Relationship Id="rId24" Type="http://schemas.openxmlformats.org/officeDocument/2006/relationships/table" Target="../tables/table151.xml"/><Relationship Id="rId32" Type="http://schemas.openxmlformats.org/officeDocument/2006/relationships/table" Target="../tables/table159.xml"/><Relationship Id="rId37" Type="http://schemas.openxmlformats.org/officeDocument/2006/relationships/table" Target="../tables/table164.xml"/><Relationship Id="rId40" Type="http://schemas.openxmlformats.org/officeDocument/2006/relationships/table" Target="../tables/table167.xml"/><Relationship Id="rId5" Type="http://schemas.openxmlformats.org/officeDocument/2006/relationships/table" Target="../tables/table132.xml"/><Relationship Id="rId15" Type="http://schemas.openxmlformats.org/officeDocument/2006/relationships/table" Target="../tables/table142.xml"/><Relationship Id="rId23" Type="http://schemas.openxmlformats.org/officeDocument/2006/relationships/table" Target="../tables/table150.xml"/><Relationship Id="rId28" Type="http://schemas.openxmlformats.org/officeDocument/2006/relationships/table" Target="../tables/table155.xml"/><Relationship Id="rId36" Type="http://schemas.openxmlformats.org/officeDocument/2006/relationships/table" Target="../tables/table163.xml"/><Relationship Id="rId10" Type="http://schemas.openxmlformats.org/officeDocument/2006/relationships/table" Target="../tables/table137.xml"/><Relationship Id="rId19" Type="http://schemas.openxmlformats.org/officeDocument/2006/relationships/table" Target="../tables/table146.xml"/><Relationship Id="rId31" Type="http://schemas.openxmlformats.org/officeDocument/2006/relationships/table" Target="../tables/table158.xml"/><Relationship Id="rId4" Type="http://schemas.openxmlformats.org/officeDocument/2006/relationships/table" Target="../tables/table131.xml"/><Relationship Id="rId9" Type="http://schemas.openxmlformats.org/officeDocument/2006/relationships/table" Target="../tables/table136.xml"/><Relationship Id="rId14" Type="http://schemas.openxmlformats.org/officeDocument/2006/relationships/table" Target="../tables/table141.xml"/><Relationship Id="rId22" Type="http://schemas.openxmlformats.org/officeDocument/2006/relationships/table" Target="../tables/table149.xml"/><Relationship Id="rId27" Type="http://schemas.openxmlformats.org/officeDocument/2006/relationships/table" Target="../tables/table154.xml"/><Relationship Id="rId30" Type="http://schemas.openxmlformats.org/officeDocument/2006/relationships/table" Target="../tables/table157.xml"/><Relationship Id="rId35" Type="http://schemas.openxmlformats.org/officeDocument/2006/relationships/table" Target="../tables/table162.xml"/><Relationship Id="rId43" Type="http://schemas.openxmlformats.org/officeDocument/2006/relationships/table" Target="../tables/table170.xml"/><Relationship Id="rId8" Type="http://schemas.openxmlformats.org/officeDocument/2006/relationships/table" Target="../tables/table135.xml"/><Relationship Id="rId3" Type="http://schemas.openxmlformats.org/officeDocument/2006/relationships/table" Target="../tables/table130.xml"/><Relationship Id="rId12" Type="http://schemas.openxmlformats.org/officeDocument/2006/relationships/table" Target="../tables/table139.xml"/><Relationship Id="rId17" Type="http://schemas.openxmlformats.org/officeDocument/2006/relationships/table" Target="../tables/table144.xml"/><Relationship Id="rId25" Type="http://schemas.openxmlformats.org/officeDocument/2006/relationships/table" Target="../tables/table152.xml"/><Relationship Id="rId33" Type="http://schemas.openxmlformats.org/officeDocument/2006/relationships/table" Target="../tables/table160.xml"/><Relationship Id="rId38" Type="http://schemas.openxmlformats.org/officeDocument/2006/relationships/table" Target="../tables/table16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81.xml"/><Relationship Id="rId18" Type="http://schemas.openxmlformats.org/officeDocument/2006/relationships/table" Target="../tables/table186.xml"/><Relationship Id="rId26" Type="http://schemas.openxmlformats.org/officeDocument/2006/relationships/table" Target="../tables/table194.xml"/><Relationship Id="rId39" Type="http://schemas.openxmlformats.org/officeDocument/2006/relationships/table" Target="../tables/table207.xml"/><Relationship Id="rId21" Type="http://schemas.openxmlformats.org/officeDocument/2006/relationships/table" Target="../tables/table189.xml"/><Relationship Id="rId34" Type="http://schemas.openxmlformats.org/officeDocument/2006/relationships/table" Target="../tables/table202.xml"/><Relationship Id="rId42" Type="http://schemas.openxmlformats.org/officeDocument/2006/relationships/table" Target="../tables/table210.xml"/><Relationship Id="rId7" Type="http://schemas.openxmlformats.org/officeDocument/2006/relationships/table" Target="../tables/table175.xml"/><Relationship Id="rId2" Type="http://schemas.openxmlformats.org/officeDocument/2006/relationships/drawing" Target="../drawings/drawing6.xml"/><Relationship Id="rId16" Type="http://schemas.openxmlformats.org/officeDocument/2006/relationships/table" Target="../tables/table184.xml"/><Relationship Id="rId20" Type="http://schemas.openxmlformats.org/officeDocument/2006/relationships/table" Target="../tables/table188.xml"/><Relationship Id="rId29" Type="http://schemas.openxmlformats.org/officeDocument/2006/relationships/table" Target="../tables/table197.xml"/><Relationship Id="rId41" Type="http://schemas.openxmlformats.org/officeDocument/2006/relationships/table" Target="../tables/table209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74.xml"/><Relationship Id="rId11" Type="http://schemas.openxmlformats.org/officeDocument/2006/relationships/table" Target="../tables/table179.xml"/><Relationship Id="rId24" Type="http://schemas.openxmlformats.org/officeDocument/2006/relationships/table" Target="../tables/table192.xml"/><Relationship Id="rId32" Type="http://schemas.openxmlformats.org/officeDocument/2006/relationships/table" Target="../tables/table200.xml"/><Relationship Id="rId37" Type="http://schemas.openxmlformats.org/officeDocument/2006/relationships/table" Target="../tables/table205.xml"/><Relationship Id="rId40" Type="http://schemas.openxmlformats.org/officeDocument/2006/relationships/table" Target="../tables/table208.xml"/><Relationship Id="rId5" Type="http://schemas.openxmlformats.org/officeDocument/2006/relationships/table" Target="../tables/table173.xml"/><Relationship Id="rId15" Type="http://schemas.openxmlformats.org/officeDocument/2006/relationships/table" Target="../tables/table183.xml"/><Relationship Id="rId23" Type="http://schemas.openxmlformats.org/officeDocument/2006/relationships/table" Target="../tables/table191.xml"/><Relationship Id="rId28" Type="http://schemas.openxmlformats.org/officeDocument/2006/relationships/table" Target="../tables/table196.xml"/><Relationship Id="rId36" Type="http://schemas.openxmlformats.org/officeDocument/2006/relationships/table" Target="../tables/table204.xml"/><Relationship Id="rId10" Type="http://schemas.openxmlformats.org/officeDocument/2006/relationships/table" Target="../tables/table178.xml"/><Relationship Id="rId19" Type="http://schemas.openxmlformats.org/officeDocument/2006/relationships/table" Target="../tables/table187.xml"/><Relationship Id="rId31" Type="http://schemas.openxmlformats.org/officeDocument/2006/relationships/table" Target="../tables/table199.xml"/><Relationship Id="rId4" Type="http://schemas.openxmlformats.org/officeDocument/2006/relationships/table" Target="../tables/table172.xml"/><Relationship Id="rId9" Type="http://schemas.openxmlformats.org/officeDocument/2006/relationships/table" Target="../tables/table177.xml"/><Relationship Id="rId14" Type="http://schemas.openxmlformats.org/officeDocument/2006/relationships/table" Target="../tables/table182.xml"/><Relationship Id="rId22" Type="http://schemas.openxmlformats.org/officeDocument/2006/relationships/table" Target="../tables/table190.xml"/><Relationship Id="rId27" Type="http://schemas.openxmlformats.org/officeDocument/2006/relationships/table" Target="../tables/table195.xml"/><Relationship Id="rId30" Type="http://schemas.openxmlformats.org/officeDocument/2006/relationships/table" Target="../tables/table198.xml"/><Relationship Id="rId35" Type="http://schemas.openxmlformats.org/officeDocument/2006/relationships/table" Target="../tables/table203.xml"/><Relationship Id="rId43" Type="http://schemas.openxmlformats.org/officeDocument/2006/relationships/table" Target="../tables/table211.xml"/><Relationship Id="rId8" Type="http://schemas.openxmlformats.org/officeDocument/2006/relationships/table" Target="../tables/table176.xml"/><Relationship Id="rId3" Type="http://schemas.openxmlformats.org/officeDocument/2006/relationships/table" Target="../tables/table171.xml"/><Relationship Id="rId12" Type="http://schemas.openxmlformats.org/officeDocument/2006/relationships/table" Target="../tables/table180.xml"/><Relationship Id="rId17" Type="http://schemas.openxmlformats.org/officeDocument/2006/relationships/table" Target="../tables/table185.xml"/><Relationship Id="rId25" Type="http://schemas.openxmlformats.org/officeDocument/2006/relationships/table" Target="../tables/table193.xml"/><Relationship Id="rId33" Type="http://schemas.openxmlformats.org/officeDocument/2006/relationships/table" Target="../tables/table201.xml"/><Relationship Id="rId38" Type="http://schemas.openxmlformats.org/officeDocument/2006/relationships/table" Target="../tables/table20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5F95-8FCC-4FBA-A534-A2161A20681C}">
  <sheetPr>
    <tabColor theme="9" tint="0.39997558519241921"/>
    <pageSetUpPr fitToPage="1"/>
  </sheetPr>
  <dimension ref="A8:S585"/>
  <sheetViews>
    <sheetView showGridLines="0" zoomScale="95" zoomScaleNormal="95" workbookViewId="0">
      <selection activeCell="A9" sqref="A9:H9"/>
    </sheetView>
  </sheetViews>
  <sheetFormatPr defaultColWidth="27.140625" defaultRowHeight="15" x14ac:dyDescent="0.25"/>
  <cols>
    <col min="1" max="1" width="1.5703125" customWidth="1"/>
    <col min="2" max="2" width="2.7109375" customWidth="1"/>
    <col min="3" max="3" width="3.7109375" customWidth="1"/>
    <col min="4" max="5" width="9.140625" customWidth="1"/>
    <col min="6" max="6" width="3.7109375" customWidth="1"/>
    <col min="7" max="8" width="2.7109375" customWidth="1"/>
    <col min="9" max="19" width="17.7109375" customWidth="1"/>
  </cols>
  <sheetData>
    <row r="8" spans="1:19" ht="15.75" thickBot="1" x14ac:dyDescent="0.3"/>
    <row r="9" spans="1:19" ht="30" customHeight="1" thickTop="1" x14ac:dyDescent="0.25">
      <c r="A9" s="168" t="s">
        <v>539</v>
      </c>
      <c r="B9" s="169"/>
      <c r="C9" s="169"/>
      <c r="D9" s="169"/>
      <c r="E9" s="169"/>
      <c r="F9" s="169"/>
      <c r="G9" s="169"/>
      <c r="H9" s="170"/>
      <c r="I9" s="110" t="s">
        <v>540</v>
      </c>
      <c r="J9" s="110" t="s">
        <v>672</v>
      </c>
      <c r="K9" s="110" t="s">
        <v>548</v>
      </c>
      <c r="L9" s="110" t="s">
        <v>544</v>
      </c>
      <c r="M9" s="110" t="s">
        <v>550</v>
      </c>
      <c r="N9" s="110" t="s">
        <v>542</v>
      </c>
      <c r="O9" s="110" t="s">
        <v>541</v>
      </c>
      <c r="P9" s="110" t="s">
        <v>546</v>
      </c>
      <c r="Q9" s="110" t="s">
        <v>674</v>
      </c>
      <c r="R9" s="110" t="s">
        <v>142</v>
      </c>
      <c r="S9" s="111" t="s">
        <v>141</v>
      </c>
    </row>
    <row r="10" spans="1:19" ht="30" customHeight="1" thickBot="1" x14ac:dyDescent="0.3">
      <c r="A10" s="112"/>
      <c r="B10" s="113"/>
      <c r="C10" s="113"/>
      <c r="D10" s="113"/>
      <c r="E10" s="113"/>
      <c r="F10" s="113"/>
      <c r="G10" s="113"/>
      <c r="H10" s="113"/>
      <c r="I10" s="114"/>
      <c r="J10" s="114" t="s">
        <v>543</v>
      </c>
      <c r="K10" s="114" t="s">
        <v>547</v>
      </c>
      <c r="L10" s="114" t="s">
        <v>543</v>
      </c>
      <c r="M10" s="114" t="s">
        <v>549</v>
      </c>
      <c r="N10" s="114"/>
      <c r="O10" s="114"/>
      <c r="P10" s="115" t="s">
        <v>545</v>
      </c>
      <c r="Q10" s="114" t="s">
        <v>673</v>
      </c>
      <c r="R10" s="114"/>
      <c r="S10" s="116" t="s">
        <v>675</v>
      </c>
    </row>
    <row r="11" spans="1:19" ht="30" customHeight="1" x14ac:dyDescent="0.25">
      <c r="A11" s="137" t="s">
        <v>551</v>
      </c>
      <c r="B11" s="138"/>
      <c r="C11" s="138"/>
      <c r="D11" s="138"/>
      <c r="E11" s="138"/>
      <c r="F11" s="138"/>
      <c r="G11" s="138"/>
      <c r="H11" s="139"/>
      <c r="I11" s="98">
        <v>15</v>
      </c>
      <c r="J11" s="99">
        <v>38</v>
      </c>
      <c r="K11" s="100" t="s">
        <v>137</v>
      </c>
      <c r="L11" s="100" t="s">
        <v>137</v>
      </c>
      <c r="M11" s="100" t="s">
        <v>137</v>
      </c>
      <c r="N11" s="99">
        <v>21</v>
      </c>
      <c r="O11" s="99">
        <v>25</v>
      </c>
      <c r="P11" s="99">
        <v>25</v>
      </c>
      <c r="Q11" s="99">
        <v>35</v>
      </c>
      <c r="R11" s="99">
        <v>40</v>
      </c>
      <c r="S11" s="101">
        <v>38</v>
      </c>
    </row>
    <row r="12" spans="1:19" ht="30" customHeight="1" x14ac:dyDescent="0.25">
      <c r="A12" s="140" t="s">
        <v>552</v>
      </c>
      <c r="B12" s="141"/>
      <c r="C12" s="141"/>
      <c r="D12" s="141"/>
      <c r="E12" s="141"/>
      <c r="F12" s="141"/>
      <c r="G12" s="141"/>
      <c r="H12" s="142"/>
      <c r="I12" s="103">
        <v>21</v>
      </c>
      <c r="J12" s="104">
        <v>44</v>
      </c>
      <c r="K12" s="105" t="s">
        <v>137</v>
      </c>
      <c r="L12" s="105" t="s">
        <v>137</v>
      </c>
      <c r="M12" s="105" t="s">
        <v>137</v>
      </c>
      <c r="N12" s="104">
        <v>27</v>
      </c>
      <c r="O12" s="105" t="s">
        <v>137</v>
      </c>
      <c r="P12" s="104">
        <v>31</v>
      </c>
      <c r="Q12" s="105" t="s">
        <v>137</v>
      </c>
      <c r="R12" s="104">
        <v>46</v>
      </c>
      <c r="S12" s="106">
        <v>44</v>
      </c>
    </row>
    <row r="13" spans="1:19" ht="30" customHeight="1" x14ac:dyDescent="0.25">
      <c r="A13" s="140" t="s">
        <v>553</v>
      </c>
      <c r="B13" s="141"/>
      <c r="C13" s="141"/>
      <c r="D13" s="141"/>
      <c r="E13" s="141"/>
      <c r="F13" s="141"/>
      <c r="G13" s="141"/>
      <c r="H13" s="142"/>
      <c r="I13" s="96">
        <v>24</v>
      </c>
      <c r="J13" s="90">
        <v>47</v>
      </c>
      <c r="K13" s="91" t="s">
        <v>137</v>
      </c>
      <c r="L13" s="91" t="s">
        <v>137</v>
      </c>
      <c r="M13" s="91" t="s">
        <v>137</v>
      </c>
      <c r="N13" s="90">
        <v>30</v>
      </c>
      <c r="O13" s="91" t="s">
        <v>137</v>
      </c>
      <c r="P13" s="90">
        <v>34</v>
      </c>
      <c r="Q13" s="91" t="s">
        <v>137</v>
      </c>
      <c r="R13" s="90">
        <v>49</v>
      </c>
      <c r="S13" s="92">
        <v>47</v>
      </c>
    </row>
    <row r="14" spans="1:19" ht="30" customHeight="1" x14ac:dyDescent="0.25">
      <c r="A14" s="140" t="s">
        <v>554</v>
      </c>
      <c r="B14" s="141"/>
      <c r="C14" s="141"/>
      <c r="D14" s="141"/>
      <c r="E14" s="141"/>
      <c r="F14" s="141"/>
      <c r="G14" s="141"/>
      <c r="H14" s="142"/>
      <c r="I14" s="103">
        <v>24</v>
      </c>
      <c r="J14" s="105" t="s">
        <v>137</v>
      </c>
      <c r="K14" s="105" t="s">
        <v>137</v>
      </c>
      <c r="L14" s="105" t="s">
        <v>137</v>
      </c>
      <c r="M14" s="105" t="s">
        <v>137</v>
      </c>
      <c r="N14" s="104">
        <v>30</v>
      </c>
      <c r="O14" s="104">
        <v>34</v>
      </c>
      <c r="P14" s="104">
        <v>34</v>
      </c>
      <c r="Q14" s="104">
        <v>44</v>
      </c>
      <c r="R14" s="104">
        <v>49</v>
      </c>
      <c r="S14" s="106">
        <v>47</v>
      </c>
    </row>
    <row r="15" spans="1:19" ht="30" customHeight="1" x14ac:dyDescent="0.25">
      <c r="A15" s="140" t="s">
        <v>555</v>
      </c>
      <c r="B15" s="141"/>
      <c r="C15" s="141"/>
      <c r="D15" s="141"/>
      <c r="E15" s="141"/>
      <c r="F15" s="141"/>
      <c r="G15" s="141"/>
      <c r="H15" s="142"/>
      <c r="I15" s="96">
        <v>27</v>
      </c>
      <c r="J15" s="91" t="s">
        <v>137</v>
      </c>
      <c r="K15" s="91" t="s">
        <v>137</v>
      </c>
      <c r="L15" s="91" t="s">
        <v>137</v>
      </c>
      <c r="M15" s="91" t="s">
        <v>137</v>
      </c>
      <c r="N15" s="90">
        <v>33</v>
      </c>
      <c r="O15" s="91" t="s">
        <v>137</v>
      </c>
      <c r="P15" s="90">
        <v>37</v>
      </c>
      <c r="Q15" s="91" t="s">
        <v>137</v>
      </c>
      <c r="R15" s="91" t="s">
        <v>137</v>
      </c>
      <c r="S15" s="92">
        <v>50</v>
      </c>
    </row>
    <row r="16" spans="1:19" ht="30" customHeight="1" x14ac:dyDescent="0.25">
      <c r="A16" s="140" t="s">
        <v>556</v>
      </c>
      <c r="B16" s="141"/>
      <c r="C16" s="141"/>
      <c r="D16" s="141"/>
      <c r="E16" s="141"/>
      <c r="F16" s="141"/>
      <c r="G16" s="141"/>
      <c r="H16" s="142"/>
      <c r="I16" s="103">
        <v>24</v>
      </c>
      <c r="J16" s="105" t="s">
        <v>137</v>
      </c>
      <c r="K16" s="105" t="s">
        <v>137</v>
      </c>
      <c r="L16" s="105" t="s">
        <v>137</v>
      </c>
      <c r="M16" s="105" t="s">
        <v>137</v>
      </c>
      <c r="N16" s="104">
        <v>30</v>
      </c>
      <c r="O16" s="105" t="s">
        <v>137</v>
      </c>
      <c r="P16" s="104">
        <v>34</v>
      </c>
      <c r="Q16" s="105" t="s">
        <v>137</v>
      </c>
      <c r="R16" s="104">
        <v>49</v>
      </c>
      <c r="S16" s="106">
        <v>47</v>
      </c>
    </row>
    <row r="17" spans="1:19" ht="30" customHeight="1" x14ac:dyDescent="0.25">
      <c r="A17" s="143" t="s">
        <v>557</v>
      </c>
      <c r="B17" s="144"/>
      <c r="C17" s="144"/>
      <c r="D17" s="144"/>
      <c r="E17" s="144"/>
      <c r="F17" s="144"/>
      <c r="G17" s="144"/>
      <c r="H17" s="145"/>
      <c r="I17" s="96">
        <v>23</v>
      </c>
      <c r="J17" s="91" t="s">
        <v>137</v>
      </c>
      <c r="K17" s="90">
        <v>27</v>
      </c>
      <c r="L17" s="91" t="s">
        <v>137</v>
      </c>
      <c r="M17" s="90">
        <v>23</v>
      </c>
      <c r="N17" s="90">
        <v>29</v>
      </c>
      <c r="O17" s="90">
        <v>33</v>
      </c>
      <c r="P17" s="90">
        <v>33</v>
      </c>
      <c r="Q17" s="90">
        <v>43</v>
      </c>
      <c r="R17" s="91" t="s">
        <v>137</v>
      </c>
      <c r="S17" s="92">
        <v>46</v>
      </c>
    </row>
    <row r="18" spans="1:19" ht="30" customHeight="1" x14ac:dyDescent="0.25">
      <c r="A18" s="143" t="s">
        <v>558</v>
      </c>
      <c r="B18" s="144"/>
      <c r="C18" s="144"/>
      <c r="D18" s="144"/>
      <c r="E18" s="144"/>
      <c r="F18" s="144"/>
      <c r="G18" s="144"/>
      <c r="H18" s="145"/>
      <c r="I18" s="103">
        <v>27</v>
      </c>
      <c r="J18" s="104">
        <v>50</v>
      </c>
      <c r="K18" s="104">
        <v>30</v>
      </c>
      <c r="L18" s="104">
        <v>54</v>
      </c>
      <c r="M18" s="104">
        <v>27</v>
      </c>
      <c r="N18" s="104">
        <v>33</v>
      </c>
      <c r="O18" s="104">
        <v>37</v>
      </c>
      <c r="P18" s="104">
        <v>37</v>
      </c>
      <c r="Q18" s="104">
        <v>47</v>
      </c>
      <c r="R18" s="105" t="s">
        <v>137</v>
      </c>
      <c r="S18" s="106">
        <v>50</v>
      </c>
    </row>
    <row r="19" spans="1:19" ht="30" customHeight="1" x14ac:dyDescent="0.25">
      <c r="A19" s="152" t="s">
        <v>562</v>
      </c>
      <c r="B19" s="153"/>
      <c r="C19" s="153"/>
      <c r="D19" s="153"/>
      <c r="E19" s="153"/>
      <c r="F19" s="153"/>
      <c r="G19" s="153"/>
      <c r="H19" s="154"/>
      <c r="I19" s="96">
        <v>17</v>
      </c>
      <c r="J19" s="91" t="s">
        <v>137</v>
      </c>
      <c r="K19" s="91" t="s">
        <v>137</v>
      </c>
      <c r="L19" s="91" t="s">
        <v>137</v>
      </c>
      <c r="M19" s="91" t="s">
        <v>137</v>
      </c>
      <c r="N19" s="90">
        <v>24</v>
      </c>
      <c r="O19" s="90">
        <v>27</v>
      </c>
      <c r="P19" s="90">
        <v>27</v>
      </c>
      <c r="Q19" s="90">
        <v>37</v>
      </c>
      <c r="R19" s="91" t="s">
        <v>137</v>
      </c>
      <c r="S19" s="92">
        <v>40</v>
      </c>
    </row>
    <row r="20" spans="1:19" ht="30" customHeight="1" x14ac:dyDescent="0.25">
      <c r="A20" s="152" t="s">
        <v>563</v>
      </c>
      <c r="B20" s="153"/>
      <c r="C20" s="153"/>
      <c r="D20" s="153"/>
      <c r="E20" s="153"/>
      <c r="F20" s="153"/>
      <c r="G20" s="153"/>
      <c r="H20" s="154"/>
      <c r="I20" s="103">
        <v>19</v>
      </c>
      <c r="J20" s="105" t="s">
        <v>137</v>
      </c>
      <c r="K20" s="105" t="s">
        <v>137</v>
      </c>
      <c r="L20" s="105" t="s">
        <v>137</v>
      </c>
      <c r="M20" s="105" t="s">
        <v>137</v>
      </c>
      <c r="N20" s="104">
        <v>25</v>
      </c>
      <c r="O20" s="104">
        <v>29</v>
      </c>
      <c r="P20" s="104">
        <v>29</v>
      </c>
      <c r="Q20" s="104">
        <v>39</v>
      </c>
      <c r="R20" s="105" t="s">
        <v>137</v>
      </c>
      <c r="S20" s="106">
        <v>42</v>
      </c>
    </row>
    <row r="21" spans="1:19" ht="30" customHeight="1" x14ac:dyDescent="0.25">
      <c r="A21" s="152" t="s">
        <v>564</v>
      </c>
      <c r="B21" s="153"/>
      <c r="C21" s="153"/>
      <c r="D21" s="153"/>
      <c r="E21" s="153"/>
      <c r="F21" s="153"/>
      <c r="G21" s="153"/>
      <c r="H21" s="154"/>
      <c r="I21" s="96">
        <v>17</v>
      </c>
      <c r="J21" s="90">
        <v>40</v>
      </c>
      <c r="K21" s="91" t="s">
        <v>137</v>
      </c>
      <c r="L21" s="91" t="s">
        <v>137</v>
      </c>
      <c r="M21" s="91" t="s">
        <v>137</v>
      </c>
      <c r="N21" s="90">
        <v>24</v>
      </c>
      <c r="O21" s="90">
        <v>27</v>
      </c>
      <c r="P21" s="90">
        <v>27</v>
      </c>
      <c r="Q21" s="90">
        <v>37</v>
      </c>
      <c r="R21" s="91" t="s">
        <v>137</v>
      </c>
      <c r="S21" s="92">
        <v>40</v>
      </c>
    </row>
    <row r="22" spans="1:19" ht="30" customHeight="1" x14ac:dyDescent="0.25">
      <c r="A22" s="155" t="s">
        <v>565</v>
      </c>
      <c r="B22" s="156"/>
      <c r="C22" s="156"/>
      <c r="D22" s="156"/>
      <c r="E22" s="156"/>
      <c r="F22" s="156"/>
      <c r="G22" s="156"/>
      <c r="H22" s="157"/>
      <c r="I22" s="103">
        <v>24</v>
      </c>
      <c r="J22" s="104">
        <v>46</v>
      </c>
      <c r="K22" s="105" t="s">
        <v>137</v>
      </c>
      <c r="L22" s="105" t="s">
        <v>137</v>
      </c>
      <c r="M22" s="105" t="s">
        <v>137</v>
      </c>
      <c r="N22" s="104">
        <v>30</v>
      </c>
      <c r="O22" s="105" t="s">
        <v>137</v>
      </c>
      <c r="P22" s="104">
        <v>34</v>
      </c>
      <c r="Q22" s="105" t="s">
        <v>137</v>
      </c>
      <c r="R22" s="105" t="s">
        <v>137</v>
      </c>
      <c r="S22" s="106">
        <v>46</v>
      </c>
    </row>
    <row r="23" spans="1:19" ht="30" customHeight="1" x14ac:dyDescent="0.25">
      <c r="A23" s="158" t="s">
        <v>559</v>
      </c>
      <c r="B23" s="159"/>
      <c r="C23" s="159"/>
      <c r="D23" s="159"/>
      <c r="E23" s="159"/>
      <c r="F23" s="159"/>
      <c r="G23" s="159"/>
      <c r="H23" s="160"/>
      <c r="I23" s="96">
        <v>14</v>
      </c>
      <c r="J23" s="90">
        <v>37</v>
      </c>
      <c r="K23" s="91" t="s">
        <v>137</v>
      </c>
      <c r="L23" s="91" t="s">
        <v>137</v>
      </c>
      <c r="M23" s="91" t="s">
        <v>137</v>
      </c>
      <c r="N23" s="90">
        <v>20</v>
      </c>
      <c r="O23" s="90">
        <v>24</v>
      </c>
      <c r="P23" s="90">
        <v>24</v>
      </c>
      <c r="Q23" s="90">
        <v>34</v>
      </c>
      <c r="R23" s="91" t="s">
        <v>137</v>
      </c>
      <c r="S23" s="92">
        <v>37</v>
      </c>
    </row>
    <row r="24" spans="1:19" ht="30" customHeight="1" x14ac:dyDescent="0.25">
      <c r="A24" s="158" t="s">
        <v>560</v>
      </c>
      <c r="B24" s="159"/>
      <c r="C24" s="159"/>
      <c r="D24" s="159"/>
      <c r="E24" s="159"/>
      <c r="F24" s="159"/>
      <c r="G24" s="159"/>
      <c r="H24" s="160"/>
      <c r="I24" s="103">
        <v>14</v>
      </c>
      <c r="J24" s="104">
        <v>37</v>
      </c>
      <c r="K24" s="105" t="s">
        <v>137</v>
      </c>
      <c r="L24" s="105" t="s">
        <v>137</v>
      </c>
      <c r="M24" s="105" t="s">
        <v>137</v>
      </c>
      <c r="N24" s="104">
        <v>20</v>
      </c>
      <c r="O24" s="104">
        <v>24</v>
      </c>
      <c r="P24" s="104">
        <v>24</v>
      </c>
      <c r="Q24" s="104">
        <v>34</v>
      </c>
      <c r="R24" s="105" t="s">
        <v>137</v>
      </c>
      <c r="S24" s="106">
        <v>37</v>
      </c>
    </row>
    <row r="25" spans="1:19" ht="30" customHeight="1" thickBot="1" x14ac:dyDescent="0.3">
      <c r="A25" s="149" t="s">
        <v>561</v>
      </c>
      <c r="B25" s="150"/>
      <c r="C25" s="150"/>
      <c r="D25" s="150"/>
      <c r="E25" s="150"/>
      <c r="F25" s="150"/>
      <c r="G25" s="150"/>
      <c r="H25" s="151"/>
      <c r="I25" s="97">
        <v>14</v>
      </c>
      <c r="J25" s="93">
        <v>37</v>
      </c>
      <c r="K25" s="94" t="s">
        <v>137</v>
      </c>
      <c r="L25" s="94" t="s">
        <v>137</v>
      </c>
      <c r="M25" s="94" t="s">
        <v>137</v>
      </c>
      <c r="N25" s="93">
        <v>20</v>
      </c>
      <c r="O25" s="93">
        <v>24</v>
      </c>
      <c r="P25" s="93">
        <v>24</v>
      </c>
      <c r="Q25" s="93">
        <v>34</v>
      </c>
      <c r="R25" s="94" t="s">
        <v>137</v>
      </c>
      <c r="S25" s="95">
        <v>37</v>
      </c>
    </row>
    <row r="26" spans="1:19" ht="15.75" thickTop="1" x14ac:dyDescent="0.25">
      <c r="A26" s="146" t="s">
        <v>567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9" x14ac:dyDescent="0.25">
      <c r="A27" s="146" t="s">
        <v>568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9" spans="1:19" x14ac:dyDescent="0.25">
      <c r="I29" s="51"/>
    </row>
    <row r="30" spans="1:19" x14ac:dyDescent="0.25">
      <c r="I30" s="51"/>
    </row>
    <row r="31" spans="1:19" ht="15.75" customHeight="1" x14ac:dyDescent="0.25"/>
    <row r="32" spans="1:19" ht="15.75" customHeight="1" x14ac:dyDescent="0.25"/>
    <row r="33" spans="1:19" ht="15.75" customHeight="1" x14ac:dyDescent="0.3">
      <c r="A33" s="54" t="s">
        <v>566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.75" customHeight="1" x14ac:dyDescent="0.25">
      <c r="D34" t="s">
        <v>572</v>
      </c>
    </row>
    <row r="35" spans="1:19" ht="15.75" customHeight="1" thickBot="1" x14ac:dyDescent="0.3"/>
    <row r="36" spans="1:19" ht="15.75" customHeight="1" thickTop="1" thickBot="1" x14ac:dyDescent="0.3">
      <c r="B36" s="2"/>
      <c r="C36" s="52"/>
      <c r="D36" s="52"/>
      <c r="E36" s="52"/>
      <c r="F36" s="52"/>
      <c r="G36" s="3"/>
      <c r="I36" s="127" t="s">
        <v>573</v>
      </c>
      <c r="J36" s="128"/>
      <c r="K36" s="148" t="s">
        <v>574</v>
      </c>
      <c r="L36" s="136"/>
      <c r="M36" s="131" t="s">
        <v>575</v>
      </c>
      <c r="N36" s="132"/>
      <c r="O36" s="133" t="s">
        <v>576</v>
      </c>
      <c r="P36" s="128"/>
      <c r="Q36" s="134" t="s">
        <v>577</v>
      </c>
      <c r="R36" s="128"/>
    </row>
    <row r="37" spans="1:19" ht="15.75" customHeight="1" thickTop="1" x14ac:dyDescent="0.25">
      <c r="B37" s="4"/>
      <c r="G37" s="5"/>
      <c r="I37" s="171" t="s">
        <v>578</v>
      </c>
      <c r="J37" s="172"/>
      <c r="K37" s="175" t="s">
        <v>578</v>
      </c>
      <c r="L37" s="176"/>
      <c r="M37" s="179" t="s">
        <v>578</v>
      </c>
      <c r="N37" s="180"/>
      <c r="O37" s="182" t="s">
        <v>578</v>
      </c>
      <c r="P37" s="176"/>
      <c r="Q37" s="182" t="s">
        <v>578</v>
      </c>
      <c r="R37" s="176"/>
    </row>
    <row r="38" spans="1:19" ht="15.75" customHeight="1" x14ac:dyDescent="0.25">
      <c r="B38" s="4"/>
      <c r="D38" s="135" t="s">
        <v>570</v>
      </c>
      <c r="E38" s="135"/>
      <c r="G38" s="5"/>
      <c r="I38" s="173"/>
      <c r="J38" s="174"/>
      <c r="K38" s="177"/>
      <c r="L38" s="178"/>
      <c r="M38" s="181"/>
      <c r="N38" s="178"/>
      <c r="O38" s="181"/>
      <c r="P38" s="178"/>
      <c r="Q38" s="181"/>
      <c r="R38" s="178"/>
    </row>
    <row r="39" spans="1:19" ht="15.75" customHeight="1" x14ac:dyDescent="0.25">
      <c r="B39" s="4"/>
      <c r="D39" s="135" t="s">
        <v>571</v>
      </c>
      <c r="E39" s="135"/>
      <c r="G39" s="5"/>
      <c r="I39" s="87" t="s">
        <v>579</v>
      </c>
      <c r="J39" s="88"/>
      <c r="K39" s="72" t="s">
        <v>596</v>
      </c>
      <c r="L39" s="73"/>
      <c r="M39" s="78" t="s">
        <v>599</v>
      </c>
      <c r="N39" s="79"/>
      <c r="O39" s="83" t="s">
        <v>609</v>
      </c>
      <c r="P39" s="84"/>
      <c r="Q39" s="85" t="s">
        <v>614</v>
      </c>
      <c r="R39" s="86"/>
    </row>
    <row r="40" spans="1:19" ht="15.75" customHeight="1" x14ac:dyDescent="0.25">
      <c r="B40" s="4"/>
      <c r="G40" s="5"/>
      <c r="I40" s="80" t="s">
        <v>580</v>
      </c>
      <c r="J40" s="74">
        <v>3</v>
      </c>
      <c r="K40" s="64" t="s">
        <v>580</v>
      </c>
      <c r="L40" s="74">
        <v>3</v>
      </c>
      <c r="M40" s="80" t="s">
        <v>580</v>
      </c>
      <c r="N40" s="74">
        <v>3</v>
      </c>
      <c r="O40" s="80" t="s">
        <v>580</v>
      </c>
      <c r="P40" s="74">
        <v>3</v>
      </c>
      <c r="Q40" s="80" t="s">
        <v>580</v>
      </c>
      <c r="R40" s="74">
        <v>3</v>
      </c>
    </row>
    <row r="41" spans="1:19" ht="15.75" customHeight="1" x14ac:dyDescent="0.25">
      <c r="B41" s="4"/>
      <c r="G41" s="5"/>
      <c r="I41" s="81" t="s">
        <v>581</v>
      </c>
      <c r="J41" s="74">
        <v>83</v>
      </c>
      <c r="K41" s="75" t="s">
        <v>581</v>
      </c>
      <c r="L41" s="74" t="s">
        <v>611</v>
      </c>
      <c r="M41" s="81" t="s">
        <v>581</v>
      </c>
      <c r="N41" s="74" t="s">
        <v>605</v>
      </c>
      <c r="O41" s="81" t="s">
        <v>581</v>
      </c>
      <c r="P41" s="74" t="s">
        <v>612</v>
      </c>
      <c r="Q41" s="81" t="s">
        <v>581</v>
      </c>
      <c r="R41" s="74" t="s">
        <v>612</v>
      </c>
    </row>
    <row r="42" spans="1:19" ht="15.75" customHeight="1" x14ac:dyDescent="0.25">
      <c r="B42" s="4"/>
      <c r="G42" s="5"/>
      <c r="I42" s="80" t="s">
        <v>582</v>
      </c>
      <c r="J42" s="74">
        <v>3</v>
      </c>
      <c r="K42" s="64" t="s">
        <v>582</v>
      </c>
      <c r="L42" s="74">
        <v>3</v>
      </c>
      <c r="M42" s="80" t="s">
        <v>582</v>
      </c>
      <c r="N42" s="74">
        <v>3</v>
      </c>
      <c r="O42" s="80" t="s">
        <v>582</v>
      </c>
      <c r="P42" s="74">
        <v>3</v>
      </c>
      <c r="Q42" s="80" t="s">
        <v>582</v>
      </c>
      <c r="R42" s="74">
        <v>3</v>
      </c>
    </row>
    <row r="43" spans="1:19" ht="15.75" customHeight="1" x14ac:dyDescent="0.25">
      <c r="B43" s="4"/>
      <c r="G43" s="5"/>
      <c r="I43" s="80" t="s">
        <v>583</v>
      </c>
      <c r="J43" s="74">
        <v>110</v>
      </c>
      <c r="K43" s="64" t="s">
        <v>583</v>
      </c>
      <c r="L43" s="74" t="s">
        <v>598</v>
      </c>
      <c r="M43" s="80" t="s">
        <v>583</v>
      </c>
      <c r="N43" s="74" t="s">
        <v>605</v>
      </c>
      <c r="O43" s="80" t="s">
        <v>583</v>
      </c>
      <c r="P43" s="74" t="s">
        <v>613</v>
      </c>
      <c r="Q43" s="80" t="s">
        <v>583</v>
      </c>
      <c r="R43" s="74" t="s">
        <v>603</v>
      </c>
    </row>
    <row r="44" spans="1:19" ht="15.75" customHeight="1" x14ac:dyDescent="0.25">
      <c r="B44" s="4"/>
      <c r="G44" s="5"/>
      <c r="I44" s="87" t="s">
        <v>584</v>
      </c>
      <c r="J44" s="89"/>
      <c r="K44" s="72" t="s">
        <v>597</v>
      </c>
      <c r="L44" s="73"/>
      <c r="M44" s="78" t="s">
        <v>600</v>
      </c>
      <c r="N44" s="79"/>
      <c r="O44" s="83" t="s">
        <v>610</v>
      </c>
      <c r="P44" s="84"/>
      <c r="Q44" s="85" t="s">
        <v>615</v>
      </c>
      <c r="R44" s="86"/>
    </row>
    <row r="45" spans="1:19" ht="15.75" customHeight="1" x14ac:dyDescent="0.25">
      <c r="B45" s="4"/>
      <c r="G45" s="5"/>
      <c r="I45" s="80" t="s">
        <v>580</v>
      </c>
      <c r="J45" s="74">
        <v>3</v>
      </c>
      <c r="K45" s="64" t="s">
        <v>580</v>
      </c>
      <c r="L45" s="74">
        <v>3</v>
      </c>
      <c r="M45" s="80" t="s">
        <v>580</v>
      </c>
      <c r="N45" s="74">
        <v>3</v>
      </c>
      <c r="O45" s="80" t="s">
        <v>580</v>
      </c>
      <c r="P45" s="74">
        <v>3</v>
      </c>
      <c r="Q45" s="80" t="s">
        <v>580</v>
      </c>
      <c r="R45" s="74">
        <v>3</v>
      </c>
    </row>
    <row r="46" spans="1:19" ht="15.75" customHeight="1" x14ac:dyDescent="0.25">
      <c r="B46" s="4"/>
      <c r="G46" s="5"/>
      <c r="I46" s="81" t="s">
        <v>581</v>
      </c>
      <c r="J46" s="74">
        <v>110</v>
      </c>
      <c r="K46" s="75" t="s">
        <v>581</v>
      </c>
      <c r="L46" s="74" t="s">
        <v>598</v>
      </c>
      <c r="M46" s="81" t="s">
        <v>581</v>
      </c>
      <c r="N46" s="74" t="s">
        <v>608</v>
      </c>
      <c r="O46" s="81" t="s">
        <v>581</v>
      </c>
      <c r="P46" s="74" t="s">
        <v>613</v>
      </c>
      <c r="Q46" s="81" t="s">
        <v>581</v>
      </c>
      <c r="R46" s="74" t="s">
        <v>603</v>
      </c>
    </row>
    <row r="47" spans="1:19" ht="15.75" customHeight="1" thickBot="1" x14ac:dyDescent="0.3">
      <c r="B47" s="6"/>
      <c r="C47" s="53"/>
      <c r="D47" s="53"/>
      <c r="E47" s="53"/>
      <c r="F47" s="53"/>
      <c r="G47" s="7"/>
      <c r="I47" s="80" t="s">
        <v>582</v>
      </c>
      <c r="J47" s="74">
        <v>3</v>
      </c>
      <c r="K47" s="64" t="s">
        <v>582</v>
      </c>
      <c r="L47" s="74">
        <v>3</v>
      </c>
      <c r="M47" s="80" t="s">
        <v>582</v>
      </c>
      <c r="N47" s="74">
        <v>3</v>
      </c>
      <c r="O47" s="80" t="s">
        <v>582</v>
      </c>
      <c r="P47" s="74">
        <v>3</v>
      </c>
      <c r="Q47" s="80" t="s">
        <v>582</v>
      </c>
      <c r="R47" s="74">
        <v>3</v>
      </c>
    </row>
    <row r="48" spans="1:19" ht="15.75" customHeight="1" thickTop="1" thickBot="1" x14ac:dyDescent="0.3">
      <c r="I48" s="80" t="s">
        <v>583</v>
      </c>
      <c r="J48" s="74">
        <v>83</v>
      </c>
      <c r="K48" s="76" t="s">
        <v>583</v>
      </c>
      <c r="L48" s="77" t="s">
        <v>611</v>
      </c>
      <c r="M48" s="80" t="s">
        <v>583</v>
      </c>
      <c r="N48" s="74" t="s">
        <v>608</v>
      </c>
      <c r="O48" s="82" t="s">
        <v>583</v>
      </c>
      <c r="P48" s="77" t="s">
        <v>612</v>
      </c>
      <c r="Q48" s="80" t="s">
        <v>583</v>
      </c>
      <c r="R48" s="74" t="s">
        <v>612</v>
      </c>
    </row>
    <row r="49" spans="2:18" ht="15.75" customHeight="1" thickTop="1" x14ac:dyDescent="0.25">
      <c r="B49" s="2"/>
      <c r="C49" s="52"/>
      <c r="D49" s="52"/>
      <c r="E49" s="52"/>
      <c r="F49" s="52"/>
      <c r="G49" s="3"/>
      <c r="I49" s="87" t="s">
        <v>585</v>
      </c>
      <c r="J49" s="89"/>
      <c r="M49" s="78" t="s">
        <v>601</v>
      </c>
      <c r="N49" s="79"/>
      <c r="Q49" s="125" t="s">
        <v>676</v>
      </c>
      <c r="R49" s="126"/>
    </row>
    <row r="50" spans="2:18" ht="15.75" customHeight="1" x14ac:dyDescent="0.25">
      <c r="B50" s="4"/>
      <c r="G50" s="5"/>
      <c r="I50" s="80" t="s">
        <v>580</v>
      </c>
      <c r="J50" s="74">
        <v>3</v>
      </c>
      <c r="M50" s="80" t="s">
        <v>580</v>
      </c>
      <c r="N50" s="74">
        <v>3</v>
      </c>
      <c r="Q50" s="80" t="s">
        <v>580</v>
      </c>
      <c r="R50" s="74">
        <v>3</v>
      </c>
    </row>
    <row r="51" spans="2:18" ht="15.75" customHeight="1" x14ac:dyDescent="0.25">
      <c r="B51" s="4"/>
      <c r="D51" s="135" t="s">
        <v>569</v>
      </c>
      <c r="E51" s="135"/>
      <c r="G51" s="5"/>
      <c r="I51" s="81" t="s">
        <v>581</v>
      </c>
      <c r="J51" s="74" t="s">
        <v>606</v>
      </c>
      <c r="M51" s="81" t="s">
        <v>581</v>
      </c>
      <c r="N51" s="74" t="s">
        <v>604</v>
      </c>
      <c r="Q51" s="81" t="s">
        <v>581</v>
      </c>
      <c r="R51" s="74" t="s">
        <v>616</v>
      </c>
    </row>
    <row r="52" spans="2:18" ht="15.75" customHeight="1" x14ac:dyDescent="0.25">
      <c r="B52" s="4"/>
      <c r="D52" s="135" t="s">
        <v>571</v>
      </c>
      <c r="E52" s="135"/>
      <c r="G52" s="5"/>
      <c r="I52" s="80" t="s">
        <v>582</v>
      </c>
      <c r="J52" s="74">
        <v>3</v>
      </c>
      <c r="M52" s="80" t="s">
        <v>582</v>
      </c>
      <c r="N52" s="74">
        <v>3</v>
      </c>
      <c r="Q52" s="80" t="s">
        <v>582</v>
      </c>
      <c r="R52" s="74">
        <v>3</v>
      </c>
    </row>
    <row r="53" spans="2:18" ht="15.75" customHeight="1" x14ac:dyDescent="0.25">
      <c r="B53" s="4"/>
      <c r="G53" s="5"/>
      <c r="I53" s="80" t="s">
        <v>583</v>
      </c>
      <c r="J53" s="74">
        <v>81</v>
      </c>
      <c r="M53" s="80" t="s">
        <v>583</v>
      </c>
      <c r="N53" s="74" t="s">
        <v>603</v>
      </c>
      <c r="Q53" s="80" t="s">
        <v>583</v>
      </c>
      <c r="R53" s="74" t="s">
        <v>603</v>
      </c>
    </row>
    <row r="54" spans="2:18" ht="15.75" customHeight="1" x14ac:dyDescent="0.25">
      <c r="B54" s="4"/>
      <c r="G54" s="5"/>
      <c r="I54" s="87" t="s">
        <v>586</v>
      </c>
      <c r="J54" s="89"/>
      <c r="M54" s="78" t="s">
        <v>602</v>
      </c>
      <c r="N54" s="79"/>
      <c r="Q54" s="125" t="s">
        <v>676</v>
      </c>
      <c r="R54" s="126"/>
    </row>
    <row r="55" spans="2:18" ht="15.75" customHeight="1" x14ac:dyDescent="0.25">
      <c r="B55" s="4"/>
      <c r="G55" s="5"/>
      <c r="I55" s="80" t="s">
        <v>580</v>
      </c>
      <c r="J55" s="74">
        <v>3</v>
      </c>
      <c r="M55" s="80" t="s">
        <v>580</v>
      </c>
      <c r="N55" s="74">
        <v>3</v>
      </c>
      <c r="Q55" s="80" t="s">
        <v>580</v>
      </c>
      <c r="R55" s="74">
        <v>3</v>
      </c>
    </row>
    <row r="56" spans="2:18" ht="15.75" customHeight="1" x14ac:dyDescent="0.25">
      <c r="B56" s="4"/>
      <c r="G56" s="5"/>
      <c r="I56" s="81" t="s">
        <v>581</v>
      </c>
      <c r="J56" s="74" t="s">
        <v>606</v>
      </c>
      <c r="M56" s="81" t="s">
        <v>581</v>
      </c>
      <c r="N56" s="74" t="s">
        <v>603</v>
      </c>
      <c r="Q56" s="81" t="s">
        <v>581</v>
      </c>
      <c r="R56" s="74" t="s">
        <v>603</v>
      </c>
    </row>
    <row r="57" spans="2:18" ht="15.75" customHeight="1" x14ac:dyDescent="0.25">
      <c r="B57" s="4"/>
      <c r="G57" s="5"/>
      <c r="I57" s="80" t="s">
        <v>582</v>
      </c>
      <c r="J57" s="74">
        <v>3</v>
      </c>
      <c r="M57" s="80" t="s">
        <v>582</v>
      </c>
      <c r="N57" s="74">
        <v>3</v>
      </c>
      <c r="Q57" s="80" t="s">
        <v>582</v>
      </c>
      <c r="R57" s="74">
        <v>3</v>
      </c>
    </row>
    <row r="58" spans="2:18" ht="15.75" customHeight="1" thickBot="1" x14ac:dyDescent="0.3">
      <c r="B58" s="4"/>
      <c r="G58" s="5"/>
      <c r="I58" s="80" t="s">
        <v>583</v>
      </c>
      <c r="J58" s="74">
        <v>81</v>
      </c>
      <c r="M58" s="82" t="s">
        <v>583</v>
      </c>
      <c r="N58" s="77" t="s">
        <v>604</v>
      </c>
      <c r="Q58" s="82" t="s">
        <v>583</v>
      </c>
      <c r="R58" s="77" t="s">
        <v>616</v>
      </c>
    </row>
    <row r="59" spans="2:18" ht="15.75" customHeight="1" thickTop="1" x14ac:dyDescent="0.25">
      <c r="B59" s="4"/>
      <c r="G59" s="5"/>
      <c r="I59" s="87" t="s">
        <v>587</v>
      </c>
      <c r="J59" s="89"/>
    </row>
    <row r="60" spans="2:18" ht="15.75" customHeight="1" thickBot="1" x14ac:dyDescent="0.3">
      <c r="B60" s="6"/>
      <c r="C60" s="53"/>
      <c r="D60" s="53"/>
      <c r="E60" s="53"/>
      <c r="F60" s="53"/>
      <c r="G60" s="7"/>
      <c r="I60" s="80" t="s">
        <v>580</v>
      </c>
      <c r="J60" s="74">
        <v>3</v>
      </c>
    </row>
    <row r="61" spans="2:18" ht="15.75" customHeight="1" thickTop="1" x14ac:dyDescent="0.25">
      <c r="I61" s="81" t="s">
        <v>581</v>
      </c>
      <c r="J61" s="74" t="s">
        <v>604</v>
      </c>
    </row>
    <row r="62" spans="2:18" ht="15.75" customHeight="1" x14ac:dyDescent="0.25">
      <c r="I62" s="80" t="s">
        <v>582</v>
      </c>
      <c r="J62" s="74">
        <v>3</v>
      </c>
    </row>
    <row r="63" spans="2:18" ht="15.75" customHeight="1" x14ac:dyDescent="0.25">
      <c r="I63" s="80" t="s">
        <v>583</v>
      </c>
      <c r="J63" s="74" t="s">
        <v>607</v>
      </c>
    </row>
    <row r="64" spans="2:18" ht="15.75" customHeight="1" x14ac:dyDescent="0.25">
      <c r="I64" s="87" t="s">
        <v>588</v>
      </c>
      <c r="J64" s="89"/>
    </row>
    <row r="65" spans="9:10" ht="15.75" customHeight="1" x14ac:dyDescent="0.25">
      <c r="I65" s="80" t="s">
        <v>580</v>
      </c>
      <c r="J65" s="74">
        <v>3</v>
      </c>
    </row>
    <row r="66" spans="9:10" ht="15.75" customHeight="1" x14ac:dyDescent="0.25">
      <c r="I66" s="81" t="s">
        <v>581</v>
      </c>
      <c r="J66" s="74" t="s">
        <v>607</v>
      </c>
    </row>
    <row r="67" spans="9:10" ht="15.75" customHeight="1" x14ac:dyDescent="0.25">
      <c r="I67" s="80" t="s">
        <v>582</v>
      </c>
      <c r="J67" s="74">
        <v>3</v>
      </c>
    </row>
    <row r="68" spans="9:10" ht="15.75" customHeight="1" x14ac:dyDescent="0.25">
      <c r="I68" s="80" t="s">
        <v>583</v>
      </c>
      <c r="J68" s="74" t="s">
        <v>604</v>
      </c>
    </row>
    <row r="69" spans="9:10" ht="15.75" customHeight="1" x14ac:dyDescent="0.25">
      <c r="I69" s="87" t="s">
        <v>589</v>
      </c>
      <c r="J69" s="89"/>
    </row>
    <row r="70" spans="9:10" ht="15.75" customHeight="1" x14ac:dyDescent="0.25">
      <c r="I70" s="80" t="s">
        <v>580</v>
      </c>
      <c r="J70" s="74">
        <v>3</v>
      </c>
    </row>
    <row r="71" spans="9:10" ht="15.75" customHeight="1" x14ac:dyDescent="0.25">
      <c r="I71" s="81" t="s">
        <v>581</v>
      </c>
      <c r="J71" s="74" t="s">
        <v>605</v>
      </c>
    </row>
    <row r="72" spans="9:10" ht="15.75" customHeight="1" x14ac:dyDescent="0.25">
      <c r="I72" s="80" t="s">
        <v>582</v>
      </c>
      <c r="J72" s="74">
        <v>3</v>
      </c>
    </row>
    <row r="73" spans="9:10" ht="15.75" customHeight="1" x14ac:dyDescent="0.25">
      <c r="I73" s="80" t="s">
        <v>583</v>
      </c>
      <c r="J73" s="74" t="s">
        <v>605</v>
      </c>
    </row>
    <row r="74" spans="9:10" ht="15.75" customHeight="1" x14ac:dyDescent="0.25">
      <c r="I74" s="109" t="s">
        <v>590</v>
      </c>
      <c r="J74" s="89"/>
    </row>
    <row r="75" spans="9:10" ht="15.75" customHeight="1" x14ac:dyDescent="0.25">
      <c r="I75" s="80" t="s">
        <v>580</v>
      </c>
      <c r="J75" s="74">
        <v>3</v>
      </c>
    </row>
    <row r="76" spans="9:10" ht="15.75" customHeight="1" x14ac:dyDescent="0.25">
      <c r="I76" s="81" t="s">
        <v>581</v>
      </c>
      <c r="J76" s="74" t="s">
        <v>604</v>
      </c>
    </row>
    <row r="77" spans="9:10" ht="15.75" customHeight="1" x14ac:dyDescent="0.25">
      <c r="I77" s="80" t="s">
        <v>582</v>
      </c>
      <c r="J77" s="74">
        <v>3</v>
      </c>
    </row>
    <row r="78" spans="9:10" ht="15.75" customHeight="1" x14ac:dyDescent="0.25">
      <c r="I78" s="80" t="s">
        <v>583</v>
      </c>
      <c r="J78" s="74" t="s">
        <v>607</v>
      </c>
    </row>
    <row r="79" spans="9:10" ht="15.75" customHeight="1" x14ac:dyDescent="0.25">
      <c r="I79" s="119" t="s">
        <v>591</v>
      </c>
      <c r="J79" s="120"/>
    </row>
    <row r="80" spans="9:10" ht="15.75" customHeight="1" x14ac:dyDescent="0.25">
      <c r="I80" s="80" t="s">
        <v>580</v>
      </c>
      <c r="J80" s="74">
        <v>3</v>
      </c>
    </row>
    <row r="81" spans="9:10" ht="15.75" customHeight="1" x14ac:dyDescent="0.25">
      <c r="I81" s="81" t="s">
        <v>581</v>
      </c>
      <c r="J81" s="74" t="s">
        <v>607</v>
      </c>
    </row>
    <row r="82" spans="9:10" ht="15.75" customHeight="1" x14ac:dyDescent="0.25">
      <c r="I82" s="80" t="s">
        <v>582</v>
      </c>
      <c r="J82" s="74">
        <v>3</v>
      </c>
    </row>
    <row r="83" spans="9:10" ht="15.75" customHeight="1" x14ac:dyDescent="0.25">
      <c r="I83" s="80" t="s">
        <v>583</v>
      </c>
      <c r="J83" s="74" t="s">
        <v>604</v>
      </c>
    </row>
    <row r="84" spans="9:10" ht="15.75" customHeight="1" x14ac:dyDescent="0.25">
      <c r="I84" s="87" t="s">
        <v>592</v>
      </c>
      <c r="J84" s="89"/>
    </row>
    <row r="85" spans="9:10" ht="15.75" customHeight="1" x14ac:dyDescent="0.25">
      <c r="I85" s="80" t="s">
        <v>580</v>
      </c>
      <c r="J85" s="74">
        <v>3</v>
      </c>
    </row>
    <row r="86" spans="9:10" ht="15.75" customHeight="1" x14ac:dyDescent="0.25">
      <c r="I86" s="81" t="s">
        <v>581</v>
      </c>
      <c r="J86" s="74" t="s">
        <v>604</v>
      </c>
    </row>
    <row r="87" spans="9:10" ht="15.75" customHeight="1" x14ac:dyDescent="0.25">
      <c r="I87" s="80" t="s">
        <v>582</v>
      </c>
      <c r="J87" s="74">
        <v>3</v>
      </c>
    </row>
    <row r="88" spans="9:10" ht="15.75" customHeight="1" x14ac:dyDescent="0.25">
      <c r="I88" s="80" t="s">
        <v>583</v>
      </c>
      <c r="J88" s="74" t="s">
        <v>606</v>
      </c>
    </row>
    <row r="89" spans="9:10" ht="15.75" customHeight="1" x14ac:dyDescent="0.25">
      <c r="I89" s="87" t="s">
        <v>593</v>
      </c>
      <c r="J89" s="89"/>
    </row>
    <row r="90" spans="9:10" ht="15.75" customHeight="1" x14ac:dyDescent="0.25">
      <c r="I90" s="80" t="s">
        <v>580</v>
      </c>
      <c r="J90" s="74">
        <v>3</v>
      </c>
    </row>
    <row r="91" spans="9:10" ht="15.75" customHeight="1" x14ac:dyDescent="0.25">
      <c r="I91" s="81" t="s">
        <v>581</v>
      </c>
      <c r="J91" s="74" t="s">
        <v>606</v>
      </c>
    </row>
    <row r="92" spans="9:10" ht="15.75" customHeight="1" x14ac:dyDescent="0.25">
      <c r="I92" s="80" t="s">
        <v>582</v>
      </c>
      <c r="J92" s="74">
        <v>3</v>
      </c>
    </row>
    <row r="93" spans="9:10" ht="15.75" customHeight="1" x14ac:dyDescent="0.25">
      <c r="I93" s="80" t="s">
        <v>583</v>
      </c>
      <c r="J93" s="74" t="s">
        <v>604</v>
      </c>
    </row>
    <row r="94" spans="9:10" ht="15.75" customHeight="1" x14ac:dyDescent="0.25">
      <c r="I94" s="87" t="s">
        <v>594</v>
      </c>
      <c r="J94" s="89"/>
    </row>
    <row r="95" spans="9:10" ht="15.75" customHeight="1" x14ac:dyDescent="0.25">
      <c r="I95" s="80" t="s">
        <v>580</v>
      </c>
      <c r="J95" s="74">
        <v>3</v>
      </c>
    </row>
    <row r="96" spans="9:10" ht="15.75" customHeight="1" x14ac:dyDescent="0.25">
      <c r="I96" s="81" t="s">
        <v>581</v>
      </c>
      <c r="J96" s="74" t="s">
        <v>604</v>
      </c>
    </row>
    <row r="97" spans="1:19" ht="15.75" customHeight="1" x14ac:dyDescent="0.25">
      <c r="I97" s="80" t="s">
        <v>582</v>
      </c>
      <c r="J97" s="74">
        <v>3</v>
      </c>
    </row>
    <row r="98" spans="1:19" ht="15.75" customHeight="1" x14ac:dyDescent="0.25">
      <c r="I98" s="80" t="s">
        <v>583</v>
      </c>
      <c r="J98" s="74" t="s">
        <v>607</v>
      </c>
    </row>
    <row r="99" spans="1:19" ht="15.75" customHeight="1" x14ac:dyDescent="0.25">
      <c r="I99" s="87" t="s">
        <v>595</v>
      </c>
      <c r="J99" s="89"/>
    </row>
    <row r="100" spans="1:19" ht="15.75" customHeight="1" x14ac:dyDescent="0.25">
      <c r="I100" s="80" t="s">
        <v>580</v>
      </c>
      <c r="J100" s="74">
        <v>3</v>
      </c>
    </row>
    <row r="101" spans="1:19" ht="15.75" customHeight="1" x14ac:dyDescent="0.25">
      <c r="I101" s="81" t="s">
        <v>581</v>
      </c>
      <c r="J101" s="74" t="s">
        <v>607</v>
      </c>
    </row>
    <row r="102" spans="1:19" ht="15.75" customHeight="1" x14ac:dyDescent="0.25">
      <c r="I102" s="80" t="s">
        <v>582</v>
      </c>
      <c r="J102" s="74">
        <v>3</v>
      </c>
    </row>
    <row r="103" spans="1:19" ht="15.75" customHeight="1" thickBot="1" x14ac:dyDescent="0.3">
      <c r="I103" s="82" t="s">
        <v>583</v>
      </c>
      <c r="J103" s="77" t="s">
        <v>604</v>
      </c>
    </row>
    <row r="104" spans="1:19" ht="15.75" customHeight="1" thickTop="1" x14ac:dyDescent="0.25">
      <c r="J104" s="56"/>
    </row>
    <row r="105" spans="1:19" ht="15.75" customHeight="1" x14ac:dyDescent="0.3">
      <c r="A105" s="54" t="s">
        <v>617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1:19" ht="15.75" customHeight="1" x14ac:dyDescent="0.25">
      <c r="D106" t="s">
        <v>618</v>
      </c>
    </row>
    <row r="107" spans="1:19" ht="15.75" customHeight="1" thickBot="1" x14ac:dyDescent="0.3"/>
    <row r="108" spans="1:19" ht="15.75" customHeight="1" thickTop="1" thickBot="1" x14ac:dyDescent="0.3">
      <c r="B108" s="2"/>
      <c r="C108" s="52"/>
      <c r="D108" s="52"/>
      <c r="E108" s="52"/>
      <c r="F108" s="52"/>
      <c r="G108" s="3"/>
      <c r="I108" s="127" t="s">
        <v>573</v>
      </c>
      <c r="J108" s="128"/>
      <c r="K108" s="129" t="s">
        <v>574</v>
      </c>
      <c r="L108" s="130"/>
      <c r="M108" s="131" t="s">
        <v>575</v>
      </c>
      <c r="N108" s="132"/>
      <c r="O108" s="133" t="s">
        <v>576</v>
      </c>
      <c r="P108" s="128"/>
      <c r="Q108" s="134" t="s">
        <v>577</v>
      </c>
      <c r="R108" s="128"/>
    </row>
    <row r="109" spans="1:19" ht="15.75" customHeight="1" thickTop="1" x14ac:dyDescent="0.25">
      <c r="B109" s="4"/>
      <c r="G109" s="5"/>
      <c r="I109" s="4" t="s">
        <v>619</v>
      </c>
      <c r="J109" s="5"/>
      <c r="K109" s="4" t="s">
        <v>620</v>
      </c>
      <c r="L109" s="5"/>
      <c r="M109" s="4" t="s">
        <v>619</v>
      </c>
      <c r="N109" s="3"/>
      <c r="O109" s="4" t="s">
        <v>578</v>
      </c>
      <c r="P109" s="5"/>
      <c r="Q109" s="4" t="s">
        <v>578</v>
      </c>
      <c r="R109" s="5"/>
    </row>
    <row r="110" spans="1:19" ht="15.75" customHeight="1" x14ac:dyDescent="0.25">
      <c r="B110" s="4"/>
      <c r="D110" s="135" t="s">
        <v>570</v>
      </c>
      <c r="E110" s="135"/>
      <c r="G110" s="5"/>
      <c r="I110" s="4"/>
      <c r="J110" s="5"/>
      <c r="K110" s="4" t="s">
        <v>621</v>
      </c>
      <c r="L110" s="5"/>
      <c r="M110" s="4"/>
      <c r="N110" s="5"/>
      <c r="O110" s="4"/>
      <c r="P110" s="5"/>
      <c r="Q110" s="4"/>
      <c r="R110" s="5"/>
    </row>
    <row r="111" spans="1:19" ht="15.75" customHeight="1" x14ac:dyDescent="0.25">
      <c r="B111" s="4"/>
      <c r="D111" s="135" t="s">
        <v>571</v>
      </c>
      <c r="E111" s="135"/>
      <c r="G111" s="5"/>
      <c r="I111" s="87" t="s">
        <v>579</v>
      </c>
      <c r="J111" s="88"/>
      <c r="K111" s="4" t="s">
        <v>622</v>
      </c>
      <c r="L111" s="5"/>
      <c r="M111" s="78" t="s">
        <v>601</v>
      </c>
      <c r="N111" s="79"/>
      <c r="O111" s="83" t="s">
        <v>609</v>
      </c>
      <c r="P111" s="84"/>
      <c r="Q111" s="85" t="s">
        <v>614</v>
      </c>
      <c r="R111" s="86"/>
    </row>
    <row r="112" spans="1:19" ht="15.75" customHeight="1" x14ac:dyDescent="0.25">
      <c r="B112" s="4"/>
      <c r="G112" s="5"/>
      <c r="I112" s="80" t="s">
        <v>580</v>
      </c>
      <c r="J112" s="74">
        <v>3</v>
      </c>
      <c r="K112" s="4" t="s">
        <v>623</v>
      </c>
      <c r="L112" s="5"/>
      <c r="M112" s="80" t="s">
        <v>580</v>
      </c>
      <c r="N112" s="74">
        <v>3</v>
      </c>
      <c r="O112" s="80" t="s">
        <v>580</v>
      </c>
      <c r="P112" s="74">
        <v>3</v>
      </c>
      <c r="Q112" s="80" t="s">
        <v>580</v>
      </c>
      <c r="R112" s="74">
        <v>3</v>
      </c>
    </row>
    <row r="113" spans="2:18" ht="15.75" customHeight="1" x14ac:dyDescent="0.25">
      <c r="B113" s="4"/>
      <c r="G113" s="5"/>
      <c r="I113" s="81" t="s">
        <v>581</v>
      </c>
      <c r="J113" s="74">
        <v>83</v>
      </c>
      <c r="K113" s="4" t="s">
        <v>624</v>
      </c>
      <c r="L113" s="5"/>
      <c r="M113" s="81" t="s">
        <v>581</v>
      </c>
      <c r="N113" s="74" t="s">
        <v>604</v>
      </c>
      <c r="O113" s="81" t="s">
        <v>581</v>
      </c>
      <c r="P113" s="74" t="s">
        <v>612</v>
      </c>
      <c r="Q113" s="81" t="s">
        <v>581</v>
      </c>
      <c r="R113" s="74" t="s">
        <v>612</v>
      </c>
    </row>
    <row r="114" spans="2:18" ht="15.75" customHeight="1" x14ac:dyDescent="0.25">
      <c r="B114" s="4"/>
      <c r="G114" s="5"/>
      <c r="I114" s="80" t="s">
        <v>582</v>
      </c>
      <c r="J114" s="74">
        <v>3</v>
      </c>
      <c r="K114" s="4"/>
      <c r="L114" s="5"/>
      <c r="M114" s="80" t="s">
        <v>582</v>
      </c>
      <c r="N114" s="74">
        <v>3</v>
      </c>
      <c r="O114" s="80" t="s">
        <v>582</v>
      </c>
      <c r="P114" s="74">
        <v>3</v>
      </c>
      <c r="Q114" s="80" t="s">
        <v>582</v>
      </c>
      <c r="R114" s="74">
        <v>3</v>
      </c>
    </row>
    <row r="115" spans="2:18" ht="15.75" customHeight="1" x14ac:dyDescent="0.25">
      <c r="B115" s="4"/>
      <c r="G115" s="5"/>
      <c r="I115" s="80" t="s">
        <v>583</v>
      </c>
      <c r="J115" s="74">
        <v>110</v>
      </c>
      <c r="K115" s="102" t="s">
        <v>596</v>
      </c>
      <c r="L115" s="73"/>
      <c r="M115" s="80" t="s">
        <v>583</v>
      </c>
      <c r="N115" s="74" t="s">
        <v>603</v>
      </c>
      <c r="O115" s="80" t="s">
        <v>583</v>
      </c>
      <c r="P115" s="74" t="s">
        <v>613</v>
      </c>
      <c r="Q115" s="80" t="s">
        <v>583</v>
      </c>
      <c r="R115" s="74" t="s">
        <v>603</v>
      </c>
    </row>
    <row r="116" spans="2:18" ht="15.75" customHeight="1" x14ac:dyDescent="0.25">
      <c r="B116" s="4"/>
      <c r="G116" s="5"/>
      <c r="I116" s="87" t="s">
        <v>584</v>
      </c>
      <c r="J116" s="89"/>
      <c r="K116" s="80" t="s">
        <v>580</v>
      </c>
      <c r="L116" s="74">
        <v>3</v>
      </c>
      <c r="M116" s="78" t="s">
        <v>602</v>
      </c>
      <c r="N116" s="79"/>
      <c r="O116" s="83" t="s">
        <v>610</v>
      </c>
      <c r="P116" s="84"/>
      <c r="Q116" s="85" t="s">
        <v>615</v>
      </c>
      <c r="R116" s="86"/>
    </row>
    <row r="117" spans="2:18" ht="15.75" customHeight="1" x14ac:dyDescent="0.25">
      <c r="B117" s="4"/>
      <c r="G117" s="5"/>
      <c r="I117" s="80" t="s">
        <v>580</v>
      </c>
      <c r="J117" s="74">
        <v>3</v>
      </c>
      <c r="K117" s="81" t="s">
        <v>581</v>
      </c>
      <c r="L117" s="74" t="s">
        <v>611</v>
      </c>
      <c r="M117" s="80" t="s">
        <v>580</v>
      </c>
      <c r="N117" s="74">
        <v>3</v>
      </c>
      <c r="O117" s="80" t="s">
        <v>580</v>
      </c>
      <c r="P117" s="74">
        <v>3</v>
      </c>
      <c r="Q117" s="80" t="s">
        <v>580</v>
      </c>
      <c r="R117" s="74">
        <v>3</v>
      </c>
    </row>
    <row r="118" spans="2:18" ht="15.75" customHeight="1" x14ac:dyDescent="0.25">
      <c r="B118" s="4"/>
      <c r="G118" s="5"/>
      <c r="I118" s="81" t="s">
        <v>581</v>
      </c>
      <c r="J118" s="74">
        <v>110</v>
      </c>
      <c r="K118" s="80" t="s">
        <v>582</v>
      </c>
      <c r="L118" s="74">
        <v>3</v>
      </c>
      <c r="M118" s="81" t="s">
        <v>581</v>
      </c>
      <c r="N118" s="74" t="s">
        <v>603</v>
      </c>
      <c r="O118" s="81" t="s">
        <v>581</v>
      </c>
      <c r="P118" s="74" t="s">
        <v>613</v>
      </c>
      <c r="Q118" s="81" t="s">
        <v>581</v>
      </c>
      <c r="R118" s="74" t="s">
        <v>603</v>
      </c>
    </row>
    <row r="119" spans="2:18" ht="15.75" customHeight="1" thickBot="1" x14ac:dyDescent="0.3">
      <c r="B119" s="6"/>
      <c r="C119" s="53"/>
      <c r="D119" s="53"/>
      <c r="E119" s="53"/>
      <c r="F119" s="53"/>
      <c r="G119" s="7"/>
      <c r="I119" s="80" t="s">
        <v>582</v>
      </c>
      <c r="J119" s="74">
        <v>3</v>
      </c>
      <c r="K119" s="80" t="s">
        <v>583</v>
      </c>
      <c r="L119" s="74" t="s">
        <v>598</v>
      </c>
      <c r="M119" s="80" t="s">
        <v>582</v>
      </c>
      <c r="N119" s="74">
        <v>3</v>
      </c>
      <c r="O119" s="80" t="s">
        <v>582</v>
      </c>
      <c r="P119" s="74">
        <v>3</v>
      </c>
      <c r="Q119" s="80" t="s">
        <v>582</v>
      </c>
      <c r="R119" s="74">
        <v>3</v>
      </c>
    </row>
    <row r="120" spans="2:18" ht="15.75" customHeight="1" thickTop="1" thickBot="1" x14ac:dyDescent="0.3">
      <c r="I120" s="80" t="s">
        <v>583</v>
      </c>
      <c r="J120" s="74">
        <v>83</v>
      </c>
      <c r="K120" s="102" t="s">
        <v>597</v>
      </c>
      <c r="L120" s="73"/>
      <c r="M120" s="82" t="s">
        <v>583</v>
      </c>
      <c r="N120" s="77" t="s">
        <v>604</v>
      </c>
      <c r="O120" s="82" t="s">
        <v>583</v>
      </c>
      <c r="P120" s="77" t="s">
        <v>612</v>
      </c>
      <c r="Q120" s="80" t="s">
        <v>583</v>
      </c>
      <c r="R120" s="74" t="s">
        <v>612</v>
      </c>
    </row>
    <row r="121" spans="2:18" ht="15.75" customHeight="1" thickTop="1" x14ac:dyDescent="0.25">
      <c r="B121" s="2"/>
      <c r="C121" s="52"/>
      <c r="D121" s="52"/>
      <c r="E121" s="52"/>
      <c r="F121" s="52"/>
      <c r="G121" s="3"/>
      <c r="I121" s="87" t="s">
        <v>585</v>
      </c>
      <c r="J121" s="89"/>
      <c r="K121" s="80" t="s">
        <v>580</v>
      </c>
      <c r="L121" s="74">
        <v>3</v>
      </c>
      <c r="Q121" s="125" t="s">
        <v>676</v>
      </c>
      <c r="R121" s="126"/>
    </row>
    <row r="122" spans="2:18" ht="15.75" customHeight="1" x14ac:dyDescent="0.25">
      <c r="B122" s="4"/>
      <c r="G122" s="5"/>
      <c r="I122" s="80" t="s">
        <v>580</v>
      </c>
      <c r="J122" s="74">
        <v>3</v>
      </c>
      <c r="K122" s="81" t="s">
        <v>581</v>
      </c>
      <c r="L122" s="74" t="s">
        <v>598</v>
      </c>
      <c r="Q122" s="80" t="s">
        <v>580</v>
      </c>
      <c r="R122" s="74">
        <v>3</v>
      </c>
    </row>
    <row r="123" spans="2:18" ht="15.75" customHeight="1" x14ac:dyDescent="0.25">
      <c r="B123" s="4"/>
      <c r="D123" s="135" t="s">
        <v>569</v>
      </c>
      <c r="E123" s="135"/>
      <c r="G123" s="5"/>
      <c r="I123" s="81" t="s">
        <v>581</v>
      </c>
      <c r="J123" s="74" t="s">
        <v>606</v>
      </c>
      <c r="K123" s="80" t="s">
        <v>582</v>
      </c>
      <c r="L123" s="74">
        <v>3</v>
      </c>
      <c r="Q123" s="81" t="s">
        <v>581</v>
      </c>
      <c r="R123" s="74" t="s">
        <v>616</v>
      </c>
    </row>
    <row r="124" spans="2:18" ht="15.75" customHeight="1" thickBot="1" x14ac:dyDescent="0.3">
      <c r="B124" s="4"/>
      <c r="D124" s="135" t="s">
        <v>571</v>
      </c>
      <c r="E124" s="135"/>
      <c r="G124" s="5"/>
      <c r="I124" s="80" t="s">
        <v>582</v>
      </c>
      <c r="J124" s="74">
        <v>3</v>
      </c>
      <c r="K124" s="82" t="s">
        <v>583</v>
      </c>
      <c r="L124" s="77" t="s">
        <v>611</v>
      </c>
      <c r="Q124" s="80" t="s">
        <v>582</v>
      </c>
      <c r="R124" s="74">
        <v>3</v>
      </c>
    </row>
    <row r="125" spans="2:18" ht="15.75" customHeight="1" thickTop="1" x14ac:dyDescent="0.25">
      <c r="B125" s="4"/>
      <c r="G125" s="5"/>
      <c r="I125" s="80" t="s">
        <v>583</v>
      </c>
      <c r="J125" s="74">
        <v>81</v>
      </c>
      <c r="Q125" s="80" t="s">
        <v>583</v>
      </c>
      <c r="R125" s="74" t="s">
        <v>603</v>
      </c>
    </row>
    <row r="126" spans="2:18" ht="15.75" customHeight="1" x14ac:dyDescent="0.25">
      <c r="B126" s="4"/>
      <c r="G126" s="5"/>
      <c r="I126" s="87" t="s">
        <v>586</v>
      </c>
      <c r="J126" s="89"/>
      <c r="Q126" s="125" t="s">
        <v>676</v>
      </c>
      <c r="R126" s="126"/>
    </row>
    <row r="127" spans="2:18" ht="15.75" customHeight="1" x14ac:dyDescent="0.25">
      <c r="B127" s="4"/>
      <c r="G127" s="5"/>
      <c r="I127" s="80" t="s">
        <v>580</v>
      </c>
      <c r="J127" s="74">
        <v>3</v>
      </c>
      <c r="Q127" s="80" t="s">
        <v>580</v>
      </c>
      <c r="R127" s="74">
        <v>3</v>
      </c>
    </row>
    <row r="128" spans="2:18" ht="15.75" customHeight="1" x14ac:dyDescent="0.25">
      <c r="B128" s="4"/>
      <c r="G128" s="5"/>
      <c r="I128" s="81" t="s">
        <v>581</v>
      </c>
      <c r="J128" s="74" t="s">
        <v>606</v>
      </c>
      <c r="Q128" s="81" t="s">
        <v>581</v>
      </c>
      <c r="R128" s="74" t="s">
        <v>603</v>
      </c>
    </row>
    <row r="129" spans="1:19" ht="15.75" customHeight="1" x14ac:dyDescent="0.25">
      <c r="B129" s="4"/>
      <c r="G129" s="5"/>
      <c r="I129" s="80" t="s">
        <v>582</v>
      </c>
      <c r="J129" s="74">
        <v>3</v>
      </c>
      <c r="Q129" s="80" t="s">
        <v>582</v>
      </c>
      <c r="R129" s="74">
        <v>3</v>
      </c>
    </row>
    <row r="130" spans="1:19" ht="15.75" customHeight="1" thickBot="1" x14ac:dyDescent="0.3">
      <c r="B130" s="4"/>
      <c r="G130" s="5"/>
      <c r="I130" s="80" t="s">
        <v>583</v>
      </c>
      <c r="J130" s="74">
        <v>81</v>
      </c>
      <c r="Q130" s="82" t="s">
        <v>583</v>
      </c>
      <c r="R130" s="77" t="s">
        <v>616</v>
      </c>
    </row>
    <row r="131" spans="1:19" ht="15.75" customHeight="1" thickTop="1" x14ac:dyDescent="0.25">
      <c r="B131" s="4"/>
      <c r="G131" s="5"/>
      <c r="I131" s="87" t="s">
        <v>587</v>
      </c>
      <c r="J131" s="89"/>
    </row>
    <row r="132" spans="1:19" ht="15.75" customHeight="1" thickBot="1" x14ac:dyDescent="0.3">
      <c r="B132" s="6"/>
      <c r="C132" s="53"/>
      <c r="D132" s="53"/>
      <c r="E132" s="53"/>
      <c r="F132" s="53"/>
      <c r="G132" s="7"/>
      <c r="I132" s="80" t="s">
        <v>580</v>
      </c>
      <c r="J132" s="74">
        <v>3</v>
      </c>
    </row>
    <row r="133" spans="1:19" ht="15.75" customHeight="1" thickTop="1" x14ac:dyDescent="0.25">
      <c r="I133" s="81" t="s">
        <v>581</v>
      </c>
      <c r="J133" s="74" t="s">
        <v>604</v>
      </c>
    </row>
    <row r="134" spans="1:19" ht="15.75" customHeight="1" x14ac:dyDescent="0.25">
      <c r="I134" s="80" t="s">
        <v>582</v>
      </c>
      <c r="J134" s="74">
        <v>3</v>
      </c>
    </row>
    <row r="135" spans="1:19" ht="15.75" customHeight="1" x14ac:dyDescent="0.25">
      <c r="I135" s="80" t="s">
        <v>583</v>
      </c>
      <c r="J135" s="74" t="s">
        <v>607</v>
      </c>
    </row>
    <row r="136" spans="1:19" ht="15.75" customHeight="1" x14ac:dyDescent="0.25">
      <c r="I136" s="87" t="s">
        <v>588</v>
      </c>
      <c r="J136" s="89"/>
    </row>
    <row r="137" spans="1:19" ht="15.75" customHeight="1" x14ac:dyDescent="0.25">
      <c r="I137" s="80" t="s">
        <v>580</v>
      </c>
      <c r="J137" s="74">
        <v>3</v>
      </c>
    </row>
    <row r="138" spans="1:19" ht="15.75" customHeight="1" x14ac:dyDescent="0.25">
      <c r="I138" s="81" t="s">
        <v>581</v>
      </c>
      <c r="J138" s="74" t="s">
        <v>607</v>
      </c>
    </row>
    <row r="139" spans="1:19" ht="15.75" customHeight="1" x14ac:dyDescent="0.25">
      <c r="I139" s="80" t="s">
        <v>582</v>
      </c>
      <c r="J139" s="74">
        <v>3</v>
      </c>
    </row>
    <row r="140" spans="1:19" ht="15.75" customHeight="1" thickBot="1" x14ac:dyDescent="0.3">
      <c r="I140" s="82" t="s">
        <v>583</v>
      </c>
      <c r="J140" s="77" t="s">
        <v>604</v>
      </c>
    </row>
    <row r="141" spans="1:19" ht="15.75" customHeight="1" thickTop="1" x14ac:dyDescent="0.25">
      <c r="J141" s="56"/>
    </row>
    <row r="142" spans="1:19" ht="15.75" customHeight="1" x14ac:dyDescent="0.3">
      <c r="A142" s="54" t="s">
        <v>625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</row>
    <row r="143" spans="1:19" ht="15.75" customHeight="1" x14ac:dyDescent="0.25">
      <c r="D143" t="s">
        <v>661</v>
      </c>
    </row>
    <row r="144" spans="1:19" ht="15.75" customHeight="1" thickBot="1" x14ac:dyDescent="0.3"/>
    <row r="145" spans="2:18" ht="15.75" customHeight="1" thickTop="1" x14ac:dyDescent="0.25">
      <c r="B145" s="2"/>
      <c r="C145" s="52"/>
      <c r="D145" s="52"/>
      <c r="E145" s="52"/>
      <c r="F145" s="52"/>
      <c r="G145" s="3"/>
      <c r="I145" s="127" t="s">
        <v>573</v>
      </c>
      <c r="J145" s="128"/>
      <c r="K145" s="129" t="s">
        <v>574</v>
      </c>
      <c r="L145" s="136"/>
      <c r="M145" s="131" t="s">
        <v>575</v>
      </c>
      <c r="N145" s="132"/>
      <c r="O145" s="133" t="s">
        <v>576</v>
      </c>
      <c r="P145" s="128"/>
      <c r="Q145" s="134" t="s">
        <v>577</v>
      </c>
      <c r="R145" s="128"/>
    </row>
    <row r="146" spans="2:18" ht="15.75" customHeight="1" x14ac:dyDescent="0.25">
      <c r="B146" s="4"/>
      <c r="G146" s="5"/>
      <c r="I146" s="4" t="s">
        <v>626</v>
      </c>
      <c r="J146" s="5"/>
      <c r="K146" s="4" t="s">
        <v>578</v>
      </c>
      <c r="L146" s="5"/>
      <c r="M146" s="4" t="s">
        <v>626</v>
      </c>
      <c r="N146" s="5"/>
      <c r="O146" s="4" t="s">
        <v>626</v>
      </c>
      <c r="P146" s="5"/>
      <c r="Q146" s="4" t="s">
        <v>626</v>
      </c>
      <c r="R146" s="5"/>
    </row>
    <row r="147" spans="2:18" ht="15.75" customHeight="1" thickBot="1" x14ac:dyDescent="0.3">
      <c r="B147" s="4"/>
      <c r="D147" s="135" t="s">
        <v>570</v>
      </c>
      <c r="E147" s="135"/>
      <c r="G147" s="5"/>
      <c r="I147" s="6"/>
      <c r="J147" s="7"/>
      <c r="K147" s="4"/>
      <c r="L147" s="5"/>
      <c r="M147" s="6"/>
      <c r="N147" s="7"/>
      <c r="O147" s="6"/>
      <c r="P147" s="7"/>
      <c r="Q147" s="6"/>
      <c r="R147" s="7"/>
    </row>
    <row r="148" spans="2:18" ht="15.75" customHeight="1" thickTop="1" x14ac:dyDescent="0.25">
      <c r="B148" s="4"/>
      <c r="D148" s="135" t="s">
        <v>571</v>
      </c>
      <c r="E148" s="135"/>
      <c r="G148" s="5"/>
      <c r="K148" s="102" t="s">
        <v>596</v>
      </c>
      <c r="L148" s="73"/>
    </row>
    <row r="149" spans="2:18" ht="15.75" customHeight="1" x14ac:dyDescent="0.25">
      <c r="B149" s="4"/>
      <c r="G149" s="5"/>
      <c r="K149" s="80" t="s">
        <v>580</v>
      </c>
      <c r="L149" s="74">
        <v>3</v>
      </c>
    </row>
    <row r="150" spans="2:18" ht="15.75" customHeight="1" x14ac:dyDescent="0.25">
      <c r="B150" s="4"/>
      <c r="G150" s="5"/>
      <c r="K150" s="81" t="s">
        <v>581</v>
      </c>
      <c r="L150" s="74" t="s">
        <v>611</v>
      </c>
    </row>
    <row r="151" spans="2:18" ht="15.75" customHeight="1" x14ac:dyDescent="0.25">
      <c r="B151" s="4"/>
      <c r="G151" s="5"/>
      <c r="K151" s="80" t="s">
        <v>582</v>
      </c>
      <c r="L151" s="74">
        <v>3</v>
      </c>
    </row>
    <row r="152" spans="2:18" ht="15.75" customHeight="1" x14ac:dyDescent="0.25">
      <c r="B152" s="4"/>
      <c r="G152" s="5"/>
      <c r="K152" s="80" t="s">
        <v>583</v>
      </c>
      <c r="L152" s="74" t="s">
        <v>598</v>
      </c>
    </row>
    <row r="153" spans="2:18" ht="15.75" customHeight="1" x14ac:dyDescent="0.25">
      <c r="B153" s="4"/>
      <c r="G153" s="5"/>
      <c r="K153" s="102" t="s">
        <v>597</v>
      </c>
      <c r="L153" s="73"/>
    </row>
    <row r="154" spans="2:18" ht="15.75" customHeight="1" x14ac:dyDescent="0.25">
      <c r="B154" s="4"/>
      <c r="G154" s="5"/>
      <c r="K154" s="80" t="s">
        <v>580</v>
      </c>
      <c r="L154" s="74">
        <v>3</v>
      </c>
    </row>
    <row r="155" spans="2:18" ht="15.75" customHeight="1" x14ac:dyDescent="0.25">
      <c r="B155" s="4"/>
      <c r="G155" s="5"/>
      <c r="K155" s="81" t="s">
        <v>581</v>
      </c>
      <c r="L155" s="74" t="s">
        <v>598</v>
      </c>
    </row>
    <row r="156" spans="2:18" ht="15.75" customHeight="1" thickBot="1" x14ac:dyDescent="0.3">
      <c r="B156" s="6"/>
      <c r="C156" s="53"/>
      <c r="D156" s="53"/>
      <c r="E156" s="53"/>
      <c r="F156" s="53"/>
      <c r="G156" s="7"/>
      <c r="K156" s="80" t="s">
        <v>582</v>
      </c>
      <c r="L156" s="74">
        <v>3</v>
      </c>
    </row>
    <row r="157" spans="2:18" ht="15.75" customHeight="1" thickTop="1" thickBot="1" x14ac:dyDescent="0.3">
      <c r="K157" s="82" t="s">
        <v>583</v>
      </c>
      <c r="L157" s="77" t="s">
        <v>611</v>
      </c>
    </row>
    <row r="158" spans="2:18" ht="15.75" customHeight="1" thickTop="1" x14ac:dyDescent="0.25">
      <c r="B158" s="2"/>
      <c r="C158" s="52"/>
      <c r="D158" s="52"/>
      <c r="E158" s="52"/>
      <c r="F158" s="52"/>
      <c r="G158" s="3"/>
    </row>
    <row r="159" spans="2:18" ht="15.75" customHeight="1" x14ac:dyDescent="0.25">
      <c r="B159" s="4"/>
      <c r="G159" s="5"/>
    </row>
    <row r="160" spans="2:18" ht="15.75" customHeight="1" x14ac:dyDescent="0.25">
      <c r="B160" s="4"/>
      <c r="D160" s="135" t="s">
        <v>569</v>
      </c>
      <c r="E160" s="135"/>
      <c r="G160" s="5"/>
    </row>
    <row r="161" spans="1:19" ht="15.75" customHeight="1" x14ac:dyDescent="0.25">
      <c r="B161" s="4"/>
      <c r="D161" s="135" t="s">
        <v>571</v>
      </c>
      <c r="E161" s="135"/>
      <c r="G161" s="5"/>
    </row>
    <row r="162" spans="1:19" ht="15.75" customHeight="1" x14ac:dyDescent="0.25">
      <c r="B162" s="4"/>
      <c r="G162" s="5"/>
    </row>
    <row r="163" spans="1:19" ht="15.75" customHeight="1" x14ac:dyDescent="0.25">
      <c r="B163" s="4"/>
      <c r="G163" s="5"/>
    </row>
    <row r="164" spans="1:19" ht="15.75" customHeight="1" x14ac:dyDescent="0.25">
      <c r="B164" s="4"/>
      <c r="G164" s="5"/>
    </row>
    <row r="165" spans="1:19" ht="15.75" customHeight="1" x14ac:dyDescent="0.25">
      <c r="B165" s="4"/>
      <c r="G165" s="5"/>
    </row>
    <row r="166" spans="1:19" ht="15.75" customHeight="1" x14ac:dyDescent="0.25">
      <c r="B166" s="4"/>
      <c r="G166" s="5"/>
    </row>
    <row r="167" spans="1:19" ht="15.75" customHeight="1" x14ac:dyDescent="0.25">
      <c r="B167" s="4"/>
      <c r="G167" s="5"/>
    </row>
    <row r="168" spans="1:19" ht="15.75" customHeight="1" x14ac:dyDescent="0.25">
      <c r="B168" s="4"/>
      <c r="G168" s="5"/>
    </row>
    <row r="169" spans="1:19" ht="15.75" customHeight="1" thickBot="1" x14ac:dyDescent="0.3">
      <c r="B169" s="6"/>
      <c r="C169" s="53"/>
      <c r="D169" s="53"/>
      <c r="E169" s="53"/>
      <c r="F169" s="53"/>
      <c r="G169" s="7"/>
    </row>
    <row r="170" spans="1:19" ht="15.75" customHeight="1" thickTop="1" x14ac:dyDescent="0.25"/>
    <row r="171" spans="1:19" ht="15.75" customHeight="1" x14ac:dyDescent="0.3">
      <c r="A171" s="54" t="s">
        <v>627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ht="15.75" customHeight="1" x14ac:dyDescent="0.25">
      <c r="D172" t="s">
        <v>662</v>
      </c>
    </row>
    <row r="173" spans="1:19" ht="15.75" customHeight="1" thickBot="1" x14ac:dyDescent="0.3"/>
    <row r="174" spans="1:19" ht="15.75" customHeight="1" thickTop="1" x14ac:dyDescent="0.25">
      <c r="B174" s="2"/>
      <c r="C174" s="52"/>
      <c r="D174" s="52"/>
      <c r="E174" s="52"/>
      <c r="F174" s="52"/>
      <c r="G174" s="3"/>
      <c r="I174" s="127" t="s">
        <v>573</v>
      </c>
      <c r="J174" s="128"/>
      <c r="K174" s="129" t="s">
        <v>574</v>
      </c>
      <c r="L174" s="130"/>
      <c r="M174" s="131" t="s">
        <v>575</v>
      </c>
      <c r="N174" s="132"/>
      <c r="O174" s="133" t="s">
        <v>576</v>
      </c>
      <c r="P174" s="128"/>
      <c r="Q174" s="134" t="s">
        <v>577</v>
      </c>
      <c r="R174" s="128"/>
    </row>
    <row r="175" spans="1:19" ht="15.75" customHeight="1" x14ac:dyDescent="0.25">
      <c r="B175" s="4"/>
      <c r="G175" s="5"/>
      <c r="I175" s="4" t="s">
        <v>626</v>
      </c>
      <c r="J175" s="5"/>
      <c r="K175" s="4" t="s">
        <v>620</v>
      </c>
      <c r="L175" s="5"/>
      <c r="M175" s="4" t="s">
        <v>626</v>
      </c>
      <c r="N175" s="5"/>
      <c r="O175" s="4" t="s">
        <v>626</v>
      </c>
      <c r="P175" s="5"/>
      <c r="Q175" s="4" t="s">
        <v>626</v>
      </c>
      <c r="R175" s="5"/>
    </row>
    <row r="176" spans="1:19" ht="15.75" customHeight="1" thickBot="1" x14ac:dyDescent="0.3">
      <c r="B176" s="4"/>
      <c r="D176" s="135" t="s">
        <v>570</v>
      </c>
      <c r="E176" s="135"/>
      <c r="G176" s="5"/>
      <c r="I176" s="6"/>
      <c r="J176" s="7"/>
      <c r="K176" s="4" t="s">
        <v>621</v>
      </c>
      <c r="L176" s="5"/>
      <c r="M176" s="6"/>
      <c r="N176" s="7"/>
      <c r="O176" s="6"/>
      <c r="P176" s="7"/>
      <c r="Q176" s="6"/>
      <c r="R176" s="7"/>
    </row>
    <row r="177" spans="2:12" ht="15.75" customHeight="1" thickTop="1" x14ac:dyDescent="0.25">
      <c r="B177" s="4"/>
      <c r="D177" s="135" t="s">
        <v>571</v>
      </c>
      <c r="E177" s="135"/>
      <c r="G177" s="5"/>
      <c r="K177" s="4" t="s">
        <v>622</v>
      </c>
      <c r="L177" s="5"/>
    </row>
    <row r="178" spans="2:12" ht="15.75" customHeight="1" x14ac:dyDescent="0.25">
      <c r="B178" s="4"/>
      <c r="G178" s="5"/>
      <c r="K178" s="4" t="s">
        <v>623</v>
      </c>
      <c r="L178" s="5"/>
    </row>
    <row r="179" spans="2:12" ht="15.75" customHeight="1" x14ac:dyDescent="0.25">
      <c r="B179" s="4"/>
      <c r="G179" s="5"/>
      <c r="K179" s="4" t="s">
        <v>624</v>
      </c>
      <c r="L179" s="5"/>
    </row>
    <row r="180" spans="2:12" ht="15.75" customHeight="1" x14ac:dyDescent="0.25">
      <c r="B180" s="4"/>
      <c r="G180" s="5"/>
      <c r="K180" s="4"/>
      <c r="L180" s="5"/>
    </row>
    <row r="181" spans="2:12" ht="15.75" customHeight="1" x14ac:dyDescent="0.25">
      <c r="B181" s="4"/>
      <c r="G181" s="5"/>
      <c r="K181" s="102" t="s">
        <v>596</v>
      </c>
      <c r="L181" s="73"/>
    </row>
    <row r="182" spans="2:12" ht="15.75" customHeight="1" x14ac:dyDescent="0.25">
      <c r="B182" s="4"/>
      <c r="G182" s="5"/>
      <c r="K182" s="80" t="s">
        <v>580</v>
      </c>
      <c r="L182" s="74">
        <v>3</v>
      </c>
    </row>
    <row r="183" spans="2:12" ht="15.75" customHeight="1" x14ac:dyDescent="0.25">
      <c r="B183" s="4"/>
      <c r="G183" s="5"/>
      <c r="K183" s="81" t="s">
        <v>581</v>
      </c>
      <c r="L183" s="74" t="s">
        <v>611</v>
      </c>
    </row>
    <row r="184" spans="2:12" ht="15.75" customHeight="1" x14ac:dyDescent="0.25">
      <c r="B184" s="4"/>
      <c r="G184" s="5"/>
      <c r="K184" s="80" t="s">
        <v>582</v>
      </c>
      <c r="L184" s="74">
        <v>3</v>
      </c>
    </row>
    <row r="185" spans="2:12" ht="15.75" customHeight="1" thickBot="1" x14ac:dyDescent="0.3">
      <c r="B185" s="6"/>
      <c r="C185" s="53"/>
      <c r="D185" s="53"/>
      <c r="E185" s="53"/>
      <c r="F185" s="53"/>
      <c r="G185" s="7"/>
      <c r="K185" s="80" t="s">
        <v>583</v>
      </c>
      <c r="L185" s="74" t="s">
        <v>598</v>
      </c>
    </row>
    <row r="186" spans="2:12" ht="15.75" customHeight="1" thickTop="1" thickBot="1" x14ac:dyDescent="0.3">
      <c r="K186" s="102" t="s">
        <v>597</v>
      </c>
      <c r="L186" s="73"/>
    </row>
    <row r="187" spans="2:12" ht="15.75" customHeight="1" thickTop="1" x14ac:dyDescent="0.25">
      <c r="B187" s="2"/>
      <c r="C187" s="52"/>
      <c r="D187" s="52"/>
      <c r="E187" s="52"/>
      <c r="F187" s="52"/>
      <c r="G187" s="3"/>
      <c r="K187" s="80" t="s">
        <v>580</v>
      </c>
      <c r="L187" s="74">
        <v>3</v>
      </c>
    </row>
    <row r="188" spans="2:12" ht="15.75" customHeight="1" x14ac:dyDescent="0.25">
      <c r="B188" s="4"/>
      <c r="G188" s="5"/>
      <c r="K188" s="81" t="s">
        <v>581</v>
      </c>
      <c r="L188" s="74" t="s">
        <v>598</v>
      </c>
    </row>
    <row r="189" spans="2:12" ht="15.75" customHeight="1" x14ac:dyDescent="0.25">
      <c r="B189" s="4"/>
      <c r="D189" s="135" t="s">
        <v>569</v>
      </c>
      <c r="E189" s="135"/>
      <c r="G189" s="5"/>
      <c r="K189" s="80" t="s">
        <v>582</v>
      </c>
      <c r="L189" s="74">
        <v>3</v>
      </c>
    </row>
    <row r="190" spans="2:12" ht="15.75" customHeight="1" thickBot="1" x14ac:dyDescent="0.3">
      <c r="B190" s="4"/>
      <c r="D190" s="135" t="s">
        <v>571</v>
      </c>
      <c r="E190" s="135"/>
      <c r="G190" s="5"/>
      <c r="K190" s="82" t="s">
        <v>583</v>
      </c>
      <c r="L190" s="77" t="s">
        <v>611</v>
      </c>
    </row>
    <row r="191" spans="2:12" ht="15.75" customHeight="1" thickTop="1" x14ac:dyDescent="0.25">
      <c r="B191" s="4"/>
      <c r="G191" s="5"/>
    </row>
    <row r="192" spans="2:12" ht="15.75" customHeight="1" x14ac:dyDescent="0.25">
      <c r="B192" s="4"/>
      <c r="G192" s="5"/>
    </row>
    <row r="193" spans="1:19" ht="15.75" customHeight="1" x14ac:dyDescent="0.25">
      <c r="B193" s="4"/>
      <c r="G193" s="5"/>
    </row>
    <row r="194" spans="1:19" ht="15.75" customHeight="1" x14ac:dyDescent="0.25">
      <c r="B194" s="4"/>
      <c r="G194" s="5"/>
    </row>
    <row r="195" spans="1:19" ht="15.75" customHeight="1" x14ac:dyDescent="0.25">
      <c r="B195" s="4"/>
      <c r="G195" s="5"/>
    </row>
    <row r="196" spans="1:19" ht="15.75" customHeight="1" x14ac:dyDescent="0.25">
      <c r="B196" s="4"/>
      <c r="G196" s="5"/>
    </row>
    <row r="197" spans="1:19" ht="15.75" customHeight="1" x14ac:dyDescent="0.25">
      <c r="B197" s="4"/>
      <c r="G197" s="5"/>
    </row>
    <row r="198" spans="1:19" ht="15.75" customHeight="1" thickBot="1" x14ac:dyDescent="0.3">
      <c r="B198" s="6"/>
      <c r="C198" s="53"/>
      <c r="D198" s="53"/>
      <c r="E198" s="53"/>
      <c r="F198" s="53"/>
      <c r="G198" s="7"/>
    </row>
    <row r="199" spans="1:19" ht="15.75" customHeight="1" thickTop="1" x14ac:dyDescent="0.25"/>
    <row r="200" spans="1:19" ht="15.75" customHeight="1" x14ac:dyDescent="0.3">
      <c r="A200" s="54" t="s">
        <v>628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</row>
    <row r="201" spans="1:19" ht="15.75" customHeight="1" x14ac:dyDescent="0.25">
      <c r="D201" t="s">
        <v>663</v>
      </c>
    </row>
    <row r="202" spans="1:19" ht="15.75" customHeight="1" thickBot="1" x14ac:dyDescent="0.3"/>
    <row r="203" spans="1:19" ht="15.75" customHeight="1" thickTop="1" x14ac:dyDescent="0.25">
      <c r="B203" s="2"/>
      <c r="C203" s="52"/>
      <c r="D203" s="52"/>
      <c r="E203" s="52"/>
      <c r="F203" s="52"/>
      <c r="G203" s="3"/>
      <c r="I203" s="127" t="s">
        <v>573</v>
      </c>
      <c r="J203" s="128"/>
      <c r="K203" s="129" t="s">
        <v>574</v>
      </c>
      <c r="L203" s="136"/>
      <c r="M203" s="131" t="s">
        <v>575</v>
      </c>
      <c r="N203" s="132"/>
      <c r="O203" s="133" t="s">
        <v>576</v>
      </c>
      <c r="P203" s="128"/>
      <c r="Q203" s="134" t="s">
        <v>577</v>
      </c>
      <c r="R203" s="128"/>
    </row>
    <row r="204" spans="1:19" ht="15.75" customHeight="1" x14ac:dyDescent="0.25">
      <c r="B204" s="4"/>
      <c r="G204" s="5"/>
      <c r="I204" s="4" t="s">
        <v>626</v>
      </c>
      <c r="J204" s="5"/>
      <c r="K204" s="4" t="s">
        <v>578</v>
      </c>
      <c r="L204" s="5"/>
      <c r="M204" s="4" t="s">
        <v>626</v>
      </c>
      <c r="N204" s="5"/>
      <c r="O204" s="4" t="s">
        <v>626</v>
      </c>
      <c r="P204" s="5"/>
      <c r="Q204" s="4" t="s">
        <v>626</v>
      </c>
      <c r="R204" s="5"/>
    </row>
    <row r="205" spans="1:19" ht="15.75" customHeight="1" thickBot="1" x14ac:dyDescent="0.3">
      <c r="B205" s="4"/>
      <c r="D205" s="135" t="s">
        <v>570</v>
      </c>
      <c r="E205" s="135"/>
      <c r="G205" s="5"/>
      <c r="I205" s="6"/>
      <c r="J205" s="7"/>
      <c r="K205" s="4"/>
      <c r="L205" s="5"/>
      <c r="M205" s="6"/>
      <c r="N205" s="7"/>
      <c r="O205" s="6"/>
      <c r="P205" s="7"/>
      <c r="Q205" s="6"/>
      <c r="R205" s="7"/>
    </row>
    <row r="206" spans="1:19" ht="15.75" customHeight="1" thickTop="1" x14ac:dyDescent="0.25">
      <c r="B206" s="4"/>
      <c r="D206" s="135" t="s">
        <v>571</v>
      </c>
      <c r="E206" s="135"/>
      <c r="G206" s="5"/>
      <c r="K206" s="102" t="s">
        <v>596</v>
      </c>
      <c r="L206" s="73"/>
    </row>
    <row r="207" spans="1:19" ht="15.75" customHeight="1" x14ac:dyDescent="0.25">
      <c r="B207" s="4"/>
      <c r="G207" s="5"/>
      <c r="K207" s="80" t="s">
        <v>580</v>
      </c>
      <c r="L207" s="74">
        <v>3</v>
      </c>
    </row>
    <row r="208" spans="1:19" ht="15.75" customHeight="1" x14ac:dyDescent="0.25">
      <c r="B208" s="4"/>
      <c r="G208" s="5"/>
      <c r="K208" s="81" t="s">
        <v>581</v>
      </c>
      <c r="L208" s="74" t="s">
        <v>611</v>
      </c>
    </row>
    <row r="209" spans="2:12" ht="15.75" customHeight="1" x14ac:dyDescent="0.25">
      <c r="B209" s="4"/>
      <c r="G209" s="5"/>
      <c r="K209" s="80" t="s">
        <v>582</v>
      </c>
      <c r="L209" s="74">
        <v>3</v>
      </c>
    </row>
    <row r="210" spans="2:12" ht="15.75" customHeight="1" x14ac:dyDescent="0.25">
      <c r="B210" s="4"/>
      <c r="G210" s="5"/>
      <c r="K210" s="80" t="s">
        <v>583</v>
      </c>
      <c r="L210" s="74" t="s">
        <v>629</v>
      </c>
    </row>
    <row r="211" spans="2:12" ht="15.75" customHeight="1" x14ac:dyDescent="0.25">
      <c r="B211" s="4"/>
      <c r="G211" s="5"/>
      <c r="K211" s="102" t="s">
        <v>597</v>
      </c>
      <c r="L211" s="73"/>
    </row>
    <row r="212" spans="2:12" ht="15.75" customHeight="1" x14ac:dyDescent="0.25">
      <c r="B212" s="4"/>
      <c r="G212" s="5"/>
      <c r="K212" s="80" t="s">
        <v>580</v>
      </c>
      <c r="L212" s="74">
        <v>3</v>
      </c>
    </row>
    <row r="213" spans="2:12" ht="15.75" customHeight="1" x14ac:dyDescent="0.25">
      <c r="B213" s="4"/>
      <c r="G213" s="5"/>
      <c r="K213" s="81" t="s">
        <v>581</v>
      </c>
      <c r="L213" s="74" t="s">
        <v>629</v>
      </c>
    </row>
    <row r="214" spans="2:12" ht="15.75" customHeight="1" thickBot="1" x14ac:dyDescent="0.3">
      <c r="B214" s="6"/>
      <c r="C214" s="53"/>
      <c r="D214" s="53"/>
      <c r="E214" s="53"/>
      <c r="F214" s="53"/>
      <c r="G214" s="7"/>
      <c r="K214" s="80" t="s">
        <v>582</v>
      </c>
      <c r="L214" s="74">
        <v>3</v>
      </c>
    </row>
    <row r="215" spans="2:12" ht="15.75" customHeight="1" thickTop="1" thickBot="1" x14ac:dyDescent="0.3">
      <c r="K215" s="82" t="s">
        <v>583</v>
      </c>
      <c r="L215" s="77" t="s">
        <v>611</v>
      </c>
    </row>
    <row r="216" spans="2:12" ht="15.75" customHeight="1" thickTop="1" x14ac:dyDescent="0.25">
      <c r="B216" s="2"/>
      <c r="C216" s="52"/>
      <c r="D216" s="52"/>
      <c r="E216" s="52"/>
      <c r="F216" s="52"/>
      <c r="G216" s="3"/>
    </row>
    <row r="217" spans="2:12" ht="15.75" customHeight="1" x14ac:dyDescent="0.25">
      <c r="B217" s="4"/>
      <c r="G217" s="5"/>
    </row>
    <row r="218" spans="2:12" ht="15.75" customHeight="1" x14ac:dyDescent="0.25">
      <c r="B218" s="4"/>
      <c r="D218" s="135" t="s">
        <v>569</v>
      </c>
      <c r="E218" s="135"/>
      <c r="G218" s="5"/>
    </row>
    <row r="219" spans="2:12" ht="15.75" customHeight="1" x14ac:dyDescent="0.25">
      <c r="B219" s="4"/>
      <c r="D219" s="135" t="s">
        <v>571</v>
      </c>
      <c r="E219" s="135"/>
      <c r="G219" s="5"/>
    </row>
    <row r="220" spans="2:12" ht="15.75" customHeight="1" x14ac:dyDescent="0.25">
      <c r="B220" s="4"/>
      <c r="G220" s="5"/>
    </row>
    <row r="221" spans="2:12" ht="15.75" customHeight="1" x14ac:dyDescent="0.25">
      <c r="B221" s="4"/>
      <c r="G221" s="5"/>
    </row>
    <row r="222" spans="2:12" ht="15.75" customHeight="1" x14ac:dyDescent="0.25">
      <c r="B222" s="4"/>
      <c r="G222" s="5"/>
    </row>
    <row r="223" spans="2:12" ht="15.75" customHeight="1" x14ac:dyDescent="0.25">
      <c r="B223" s="4"/>
      <c r="G223" s="5"/>
    </row>
    <row r="224" spans="2:12" ht="15.75" customHeight="1" x14ac:dyDescent="0.25">
      <c r="B224" s="4"/>
      <c r="G224" s="5"/>
    </row>
    <row r="225" spans="1:19" ht="15.75" customHeight="1" x14ac:dyDescent="0.25">
      <c r="B225" s="4"/>
      <c r="G225" s="5"/>
    </row>
    <row r="226" spans="1:19" ht="15.75" customHeight="1" x14ac:dyDescent="0.25">
      <c r="B226" s="4"/>
      <c r="G226" s="5"/>
    </row>
    <row r="227" spans="1:19" ht="15.75" customHeight="1" thickBot="1" x14ac:dyDescent="0.3">
      <c r="B227" s="6"/>
      <c r="C227" s="53"/>
      <c r="D227" s="53"/>
      <c r="E227" s="53"/>
      <c r="F227" s="53"/>
      <c r="G227" s="7"/>
    </row>
    <row r="228" spans="1:19" ht="15.75" customHeight="1" thickTop="1" x14ac:dyDescent="0.25"/>
    <row r="229" spans="1:19" ht="15.75" customHeight="1" x14ac:dyDescent="0.3">
      <c r="A229" s="54" t="s">
        <v>633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</row>
    <row r="230" spans="1:19" ht="15.75" customHeight="1" x14ac:dyDescent="0.25">
      <c r="D230" t="s">
        <v>664</v>
      </c>
    </row>
    <row r="231" spans="1:19" ht="15.75" customHeight="1" thickBot="1" x14ac:dyDescent="0.3"/>
    <row r="232" spans="1:19" ht="15.75" customHeight="1" thickTop="1" thickBot="1" x14ac:dyDescent="0.3">
      <c r="B232" s="2"/>
      <c r="C232" s="3"/>
      <c r="D232" s="52"/>
      <c r="E232" s="52"/>
      <c r="F232" s="2"/>
      <c r="G232" s="3"/>
      <c r="I232" s="127" t="s">
        <v>573</v>
      </c>
      <c r="J232" s="128"/>
      <c r="K232" s="129" t="s">
        <v>574</v>
      </c>
      <c r="L232" s="130"/>
      <c r="M232" s="131" t="s">
        <v>575</v>
      </c>
      <c r="N232" s="132"/>
      <c r="O232" s="133" t="s">
        <v>576</v>
      </c>
      <c r="P232" s="128"/>
      <c r="Q232" s="134" t="s">
        <v>577</v>
      </c>
      <c r="R232" s="128"/>
    </row>
    <row r="233" spans="1:19" ht="15.75" customHeight="1" thickTop="1" x14ac:dyDescent="0.25">
      <c r="B233" s="4"/>
      <c r="C233" s="5"/>
      <c r="F233" s="4"/>
      <c r="G233" s="5"/>
      <c r="I233" s="4" t="s">
        <v>578</v>
      </c>
      <c r="J233" s="5"/>
      <c r="K233" s="4" t="s">
        <v>578</v>
      </c>
      <c r="L233" s="5"/>
      <c r="M233" s="2" t="s">
        <v>578</v>
      </c>
      <c r="N233" s="3"/>
      <c r="O233" s="4" t="s">
        <v>578</v>
      </c>
      <c r="P233" s="5"/>
      <c r="Q233" s="4" t="s">
        <v>578</v>
      </c>
      <c r="R233" s="5"/>
    </row>
    <row r="234" spans="1:19" ht="15.75" customHeight="1" x14ac:dyDescent="0.25">
      <c r="B234" s="4"/>
      <c r="C234" s="5"/>
      <c r="D234" s="121" t="s">
        <v>631</v>
      </c>
      <c r="E234" s="122"/>
      <c r="F234" s="4"/>
      <c r="G234" s="5"/>
      <c r="I234" s="4"/>
      <c r="J234" s="5"/>
      <c r="K234" s="4"/>
      <c r="L234" s="5"/>
      <c r="M234" s="4"/>
      <c r="N234" s="5"/>
      <c r="O234" s="4"/>
      <c r="P234" s="5"/>
      <c r="Q234" s="4"/>
      <c r="R234" s="5"/>
    </row>
    <row r="235" spans="1:19" ht="15.75" customHeight="1" x14ac:dyDescent="0.25">
      <c r="B235" s="4"/>
      <c r="C235" s="5"/>
      <c r="D235" s="123" t="s">
        <v>571</v>
      </c>
      <c r="E235" s="124"/>
      <c r="F235" s="4"/>
      <c r="G235" s="5"/>
      <c r="I235" s="87" t="s">
        <v>579</v>
      </c>
      <c r="J235" s="88"/>
      <c r="K235" s="102" t="s">
        <v>596</v>
      </c>
      <c r="L235" s="73"/>
      <c r="M235" s="78" t="s">
        <v>599</v>
      </c>
      <c r="N235" s="79"/>
      <c r="O235" s="83" t="s">
        <v>609</v>
      </c>
      <c r="P235" s="84"/>
      <c r="Q235" s="85" t="s">
        <v>614</v>
      </c>
      <c r="R235" s="86"/>
    </row>
    <row r="236" spans="1:19" ht="15.75" customHeight="1" x14ac:dyDescent="0.25">
      <c r="B236" s="4"/>
      <c r="C236" s="5"/>
      <c r="F236" s="4"/>
      <c r="G236" s="5"/>
      <c r="I236" s="80" t="s">
        <v>580</v>
      </c>
      <c r="J236" s="74">
        <v>9</v>
      </c>
      <c r="K236" s="80" t="s">
        <v>580</v>
      </c>
      <c r="L236" s="74">
        <v>9</v>
      </c>
      <c r="M236" s="80" t="s">
        <v>580</v>
      </c>
      <c r="N236" s="74">
        <v>9</v>
      </c>
      <c r="O236" s="80" t="s">
        <v>580</v>
      </c>
      <c r="P236" s="74">
        <v>9</v>
      </c>
      <c r="Q236" s="80" t="s">
        <v>580</v>
      </c>
      <c r="R236" s="74">
        <v>9</v>
      </c>
    </row>
    <row r="237" spans="1:19" ht="15.75" customHeight="1" x14ac:dyDescent="0.25">
      <c r="B237" s="4"/>
      <c r="C237" s="5"/>
      <c r="F237" s="4"/>
      <c r="G237" s="5"/>
      <c r="I237" s="81" t="s">
        <v>581</v>
      </c>
      <c r="J237" s="74">
        <v>83</v>
      </c>
      <c r="K237" s="81" t="s">
        <v>581</v>
      </c>
      <c r="L237" s="74" t="s">
        <v>611</v>
      </c>
      <c r="M237" s="81" t="s">
        <v>581</v>
      </c>
      <c r="N237" s="74" t="s">
        <v>605</v>
      </c>
      <c r="O237" s="81" t="s">
        <v>581</v>
      </c>
      <c r="P237" s="74" t="s">
        <v>612</v>
      </c>
      <c r="Q237" s="81" t="s">
        <v>581</v>
      </c>
      <c r="R237" s="74" t="s">
        <v>612</v>
      </c>
    </row>
    <row r="238" spans="1:19" ht="15.75" customHeight="1" x14ac:dyDescent="0.25">
      <c r="B238" s="4"/>
      <c r="C238" s="5"/>
      <c r="F238" s="4"/>
      <c r="G238" s="5"/>
      <c r="I238" s="80" t="s">
        <v>582</v>
      </c>
      <c r="J238" s="74">
        <v>5</v>
      </c>
      <c r="K238" s="80" t="s">
        <v>582</v>
      </c>
      <c r="L238" s="74">
        <v>5</v>
      </c>
      <c r="M238" s="80" t="s">
        <v>582</v>
      </c>
      <c r="N238" s="74">
        <v>5</v>
      </c>
      <c r="O238" s="80" t="s">
        <v>582</v>
      </c>
      <c r="P238" s="74">
        <v>5</v>
      </c>
      <c r="Q238" s="80" t="s">
        <v>582</v>
      </c>
      <c r="R238" s="74">
        <v>5</v>
      </c>
    </row>
    <row r="239" spans="1:19" ht="15.75" customHeight="1" x14ac:dyDescent="0.25">
      <c r="B239" s="4"/>
      <c r="C239" s="5"/>
      <c r="F239" s="4"/>
      <c r="G239" s="5"/>
      <c r="I239" s="80" t="s">
        <v>583</v>
      </c>
      <c r="J239" s="74">
        <v>110</v>
      </c>
      <c r="K239" s="80" t="s">
        <v>583</v>
      </c>
      <c r="L239" s="74" t="s">
        <v>598</v>
      </c>
      <c r="M239" s="80" t="s">
        <v>583</v>
      </c>
      <c r="N239" s="74" t="s">
        <v>605</v>
      </c>
      <c r="O239" s="80" t="s">
        <v>583</v>
      </c>
      <c r="P239" s="74" t="s">
        <v>613</v>
      </c>
      <c r="Q239" s="80" t="s">
        <v>583</v>
      </c>
      <c r="R239" s="74" t="s">
        <v>603</v>
      </c>
    </row>
    <row r="240" spans="1:19" ht="15.75" customHeight="1" x14ac:dyDescent="0.25">
      <c r="B240" s="4"/>
      <c r="C240" s="5"/>
      <c r="F240" s="4"/>
      <c r="G240" s="5"/>
      <c r="I240" s="87" t="s">
        <v>584</v>
      </c>
      <c r="J240" s="89"/>
      <c r="K240" s="102" t="s">
        <v>597</v>
      </c>
      <c r="L240" s="73"/>
      <c r="M240" s="78" t="s">
        <v>600</v>
      </c>
      <c r="N240" s="79"/>
      <c r="O240" s="83" t="s">
        <v>610</v>
      </c>
      <c r="P240" s="84"/>
      <c r="Q240" s="85" t="s">
        <v>615</v>
      </c>
      <c r="R240" s="86"/>
    </row>
    <row r="241" spans="2:18" ht="15.75" customHeight="1" x14ac:dyDescent="0.25">
      <c r="B241" s="4"/>
      <c r="C241" s="5"/>
      <c r="F241" s="4"/>
      <c r="G241" s="5"/>
      <c r="I241" s="80" t="s">
        <v>580</v>
      </c>
      <c r="J241" s="74">
        <v>9</v>
      </c>
      <c r="K241" s="80" t="s">
        <v>580</v>
      </c>
      <c r="L241" s="74">
        <v>9</v>
      </c>
      <c r="M241" s="80" t="s">
        <v>580</v>
      </c>
      <c r="N241" s="74">
        <v>9</v>
      </c>
      <c r="O241" s="80" t="s">
        <v>580</v>
      </c>
      <c r="P241" s="74">
        <v>9</v>
      </c>
      <c r="Q241" s="80" t="s">
        <v>580</v>
      </c>
      <c r="R241" s="74">
        <v>9</v>
      </c>
    </row>
    <row r="242" spans="2:18" ht="15.75" customHeight="1" x14ac:dyDescent="0.25">
      <c r="B242" s="4"/>
      <c r="C242" s="5"/>
      <c r="F242" s="4"/>
      <c r="G242" s="5"/>
      <c r="I242" s="81" t="s">
        <v>581</v>
      </c>
      <c r="J242" s="74">
        <v>110</v>
      </c>
      <c r="K242" s="81" t="s">
        <v>581</v>
      </c>
      <c r="L242" s="74" t="s">
        <v>598</v>
      </c>
      <c r="M242" s="81" t="s">
        <v>581</v>
      </c>
      <c r="N242" s="74" t="s">
        <v>608</v>
      </c>
      <c r="O242" s="81" t="s">
        <v>581</v>
      </c>
      <c r="P242" s="74" t="s">
        <v>613</v>
      </c>
      <c r="Q242" s="81" t="s">
        <v>581</v>
      </c>
      <c r="R242" s="74" t="s">
        <v>603</v>
      </c>
    </row>
    <row r="243" spans="2:18" ht="15.75" thickBot="1" x14ac:dyDescent="0.3">
      <c r="B243" s="6"/>
      <c r="C243" s="7"/>
      <c r="D243" s="53"/>
      <c r="E243" s="53"/>
      <c r="F243" s="6"/>
      <c r="G243" s="7"/>
      <c r="I243" s="80" t="s">
        <v>582</v>
      </c>
      <c r="J243" s="74">
        <v>5</v>
      </c>
      <c r="K243" s="80" t="s">
        <v>582</v>
      </c>
      <c r="L243" s="74">
        <v>5</v>
      </c>
      <c r="M243" s="80" t="s">
        <v>582</v>
      </c>
      <c r="N243" s="74">
        <v>5</v>
      </c>
      <c r="O243" s="80" t="s">
        <v>582</v>
      </c>
      <c r="P243" s="74">
        <v>5</v>
      </c>
      <c r="Q243" s="80" t="s">
        <v>582</v>
      </c>
      <c r="R243" s="74">
        <v>5</v>
      </c>
    </row>
    <row r="244" spans="2:18" ht="16.5" thickTop="1" thickBot="1" x14ac:dyDescent="0.3">
      <c r="I244" s="80" t="s">
        <v>583</v>
      </c>
      <c r="J244" s="74">
        <v>83</v>
      </c>
      <c r="K244" s="82" t="s">
        <v>583</v>
      </c>
      <c r="L244" s="77" t="s">
        <v>611</v>
      </c>
      <c r="M244" s="80" t="s">
        <v>583</v>
      </c>
      <c r="N244" s="74" t="s">
        <v>608</v>
      </c>
      <c r="O244" s="82" t="s">
        <v>583</v>
      </c>
      <c r="P244" s="77" t="s">
        <v>612</v>
      </c>
      <c r="Q244" s="80" t="s">
        <v>583</v>
      </c>
      <c r="R244" s="74" t="s">
        <v>612</v>
      </c>
    </row>
    <row r="245" spans="2:18" ht="15.75" thickTop="1" x14ac:dyDescent="0.25">
      <c r="B245" s="2"/>
      <c r="C245" s="3"/>
      <c r="D245" s="52"/>
      <c r="E245" s="52"/>
      <c r="F245" s="2"/>
      <c r="G245" s="3"/>
      <c r="I245" s="87" t="s">
        <v>585</v>
      </c>
      <c r="J245" s="89"/>
      <c r="M245" s="78" t="s">
        <v>601</v>
      </c>
      <c r="N245" s="79"/>
      <c r="Q245" s="125" t="s">
        <v>676</v>
      </c>
      <c r="R245" s="126"/>
    </row>
    <row r="246" spans="2:18" x14ac:dyDescent="0.25">
      <c r="B246" s="4"/>
      <c r="C246" s="5"/>
      <c r="F246" s="4"/>
      <c r="G246" s="5"/>
      <c r="I246" s="80" t="s">
        <v>580</v>
      </c>
      <c r="J246" s="74">
        <v>9</v>
      </c>
      <c r="M246" s="80" t="s">
        <v>580</v>
      </c>
      <c r="N246" s="74">
        <v>9</v>
      </c>
      <c r="Q246" s="80" t="s">
        <v>580</v>
      </c>
      <c r="R246" s="74">
        <v>9</v>
      </c>
    </row>
    <row r="247" spans="2:18" x14ac:dyDescent="0.25">
      <c r="B247" s="4"/>
      <c r="C247" s="5"/>
      <c r="D247" s="121" t="s">
        <v>630</v>
      </c>
      <c r="E247" s="122"/>
      <c r="F247" s="4"/>
      <c r="G247" s="5"/>
      <c r="I247" s="81" t="s">
        <v>581</v>
      </c>
      <c r="J247" s="74" t="s">
        <v>606</v>
      </c>
      <c r="M247" s="81" t="s">
        <v>581</v>
      </c>
      <c r="N247" s="74" t="s">
        <v>604</v>
      </c>
      <c r="Q247" s="81" t="s">
        <v>581</v>
      </c>
      <c r="R247" s="74" t="s">
        <v>616</v>
      </c>
    </row>
    <row r="248" spans="2:18" x14ac:dyDescent="0.25">
      <c r="B248" s="4"/>
      <c r="C248" s="5"/>
      <c r="D248" s="123" t="s">
        <v>571</v>
      </c>
      <c r="E248" s="124"/>
      <c r="F248" s="4"/>
      <c r="G248" s="5"/>
      <c r="I248" s="80" t="s">
        <v>582</v>
      </c>
      <c r="J248" s="74">
        <v>5</v>
      </c>
      <c r="M248" s="80" t="s">
        <v>582</v>
      </c>
      <c r="N248" s="74">
        <v>5</v>
      </c>
      <c r="Q248" s="80" t="s">
        <v>582</v>
      </c>
      <c r="R248" s="74">
        <v>5</v>
      </c>
    </row>
    <row r="249" spans="2:18" x14ac:dyDescent="0.25">
      <c r="B249" s="4"/>
      <c r="C249" s="5"/>
      <c r="F249" s="4"/>
      <c r="G249" s="5"/>
      <c r="I249" s="80" t="s">
        <v>583</v>
      </c>
      <c r="J249" s="74">
        <v>81</v>
      </c>
      <c r="M249" s="80" t="s">
        <v>583</v>
      </c>
      <c r="N249" s="74" t="s">
        <v>603</v>
      </c>
      <c r="Q249" s="80" t="s">
        <v>583</v>
      </c>
      <c r="R249" s="74" t="s">
        <v>603</v>
      </c>
    </row>
    <row r="250" spans="2:18" x14ac:dyDescent="0.25">
      <c r="B250" s="4"/>
      <c r="C250" s="5"/>
      <c r="F250" s="4"/>
      <c r="G250" s="5"/>
      <c r="I250" s="87" t="s">
        <v>586</v>
      </c>
      <c r="J250" s="89"/>
      <c r="M250" s="78" t="s">
        <v>602</v>
      </c>
      <c r="N250" s="79"/>
      <c r="Q250" s="125" t="s">
        <v>676</v>
      </c>
      <c r="R250" s="126"/>
    </row>
    <row r="251" spans="2:18" x14ac:dyDescent="0.25">
      <c r="B251" s="4"/>
      <c r="C251" s="5"/>
      <c r="F251" s="4"/>
      <c r="G251" s="5"/>
      <c r="I251" s="80" t="s">
        <v>580</v>
      </c>
      <c r="J251" s="74">
        <v>9</v>
      </c>
      <c r="M251" s="80" t="s">
        <v>580</v>
      </c>
      <c r="N251" s="74">
        <v>9</v>
      </c>
      <c r="Q251" s="80" t="s">
        <v>580</v>
      </c>
      <c r="R251" s="74">
        <v>9</v>
      </c>
    </row>
    <row r="252" spans="2:18" x14ac:dyDescent="0.25">
      <c r="B252" s="4"/>
      <c r="C252" s="5"/>
      <c r="F252" s="4"/>
      <c r="G252" s="5"/>
      <c r="I252" s="81" t="s">
        <v>581</v>
      </c>
      <c r="J252" s="74" t="s">
        <v>606</v>
      </c>
      <c r="M252" s="81" t="s">
        <v>581</v>
      </c>
      <c r="N252" s="74" t="s">
        <v>603</v>
      </c>
      <c r="Q252" s="81" t="s">
        <v>581</v>
      </c>
      <c r="R252" s="74" t="s">
        <v>603</v>
      </c>
    </row>
    <row r="253" spans="2:18" x14ac:dyDescent="0.25">
      <c r="B253" s="4"/>
      <c r="C253" s="5"/>
      <c r="F253" s="4"/>
      <c r="G253" s="5"/>
      <c r="I253" s="80" t="s">
        <v>582</v>
      </c>
      <c r="J253" s="74">
        <v>5</v>
      </c>
      <c r="M253" s="80" t="s">
        <v>582</v>
      </c>
      <c r="N253" s="74">
        <v>5</v>
      </c>
      <c r="Q253" s="80" t="s">
        <v>582</v>
      </c>
      <c r="R253" s="74">
        <v>5</v>
      </c>
    </row>
    <row r="254" spans="2:18" ht="15.75" thickBot="1" x14ac:dyDescent="0.3">
      <c r="B254" s="4"/>
      <c r="C254" s="5"/>
      <c r="F254" s="4"/>
      <c r="G254" s="5"/>
      <c r="I254" s="80" t="s">
        <v>583</v>
      </c>
      <c r="J254" s="74">
        <v>81</v>
      </c>
      <c r="M254" s="82" t="s">
        <v>583</v>
      </c>
      <c r="N254" s="77" t="s">
        <v>604</v>
      </c>
      <c r="Q254" s="82" t="s">
        <v>583</v>
      </c>
      <c r="R254" s="77" t="s">
        <v>616</v>
      </c>
    </row>
    <row r="255" spans="2:18" ht="15.75" thickTop="1" x14ac:dyDescent="0.25">
      <c r="B255" s="4"/>
      <c r="C255" s="5"/>
      <c r="F255" s="4"/>
      <c r="G255" s="5"/>
      <c r="I255" s="87" t="s">
        <v>587</v>
      </c>
      <c r="J255" s="89"/>
    </row>
    <row r="256" spans="2:18" ht="15.75" thickBot="1" x14ac:dyDescent="0.3">
      <c r="B256" s="6"/>
      <c r="C256" s="7"/>
      <c r="D256" s="53"/>
      <c r="E256" s="53"/>
      <c r="F256" s="6"/>
      <c r="G256" s="7"/>
      <c r="I256" s="80" t="s">
        <v>580</v>
      </c>
      <c r="J256" s="74">
        <v>9</v>
      </c>
    </row>
    <row r="257" spans="9:10" ht="15.75" thickTop="1" x14ac:dyDescent="0.25">
      <c r="I257" s="81" t="s">
        <v>581</v>
      </c>
      <c r="J257" s="74" t="s">
        <v>604</v>
      </c>
    </row>
    <row r="258" spans="9:10" x14ac:dyDescent="0.25">
      <c r="I258" s="80" t="s">
        <v>582</v>
      </c>
      <c r="J258" s="74">
        <v>5</v>
      </c>
    </row>
    <row r="259" spans="9:10" x14ac:dyDescent="0.25">
      <c r="I259" s="80" t="s">
        <v>583</v>
      </c>
      <c r="J259" s="74" t="s">
        <v>607</v>
      </c>
    </row>
    <row r="260" spans="9:10" x14ac:dyDescent="0.25">
      <c r="I260" s="87" t="s">
        <v>588</v>
      </c>
      <c r="J260" s="89"/>
    </row>
    <row r="261" spans="9:10" x14ac:dyDescent="0.25">
      <c r="I261" s="80" t="s">
        <v>580</v>
      </c>
      <c r="J261" s="74">
        <v>9</v>
      </c>
    </row>
    <row r="262" spans="9:10" x14ac:dyDescent="0.25">
      <c r="I262" s="81" t="s">
        <v>581</v>
      </c>
      <c r="J262" s="74" t="s">
        <v>607</v>
      </c>
    </row>
    <row r="263" spans="9:10" x14ac:dyDescent="0.25">
      <c r="I263" s="80" t="s">
        <v>582</v>
      </c>
      <c r="J263" s="74">
        <v>5</v>
      </c>
    </row>
    <row r="264" spans="9:10" x14ac:dyDescent="0.25">
      <c r="I264" s="80" t="s">
        <v>583</v>
      </c>
      <c r="J264" s="74" t="s">
        <v>604</v>
      </c>
    </row>
    <row r="265" spans="9:10" x14ac:dyDescent="0.25">
      <c r="I265" s="87" t="s">
        <v>589</v>
      </c>
      <c r="J265" s="89"/>
    </row>
    <row r="266" spans="9:10" x14ac:dyDescent="0.25">
      <c r="I266" s="80" t="s">
        <v>580</v>
      </c>
      <c r="J266" s="74">
        <v>9</v>
      </c>
    </row>
    <row r="267" spans="9:10" x14ac:dyDescent="0.25">
      <c r="I267" s="81" t="s">
        <v>581</v>
      </c>
      <c r="J267" s="74" t="s">
        <v>605</v>
      </c>
    </row>
    <row r="268" spans="9:10" x14ac:dyDescent="0.25">
      <c r="I268" s="80" t="s">
        <v>582</v>
      </c>
      <c r="J268" s="74">
        <v>5</v>
      </c>
    </row>
    <row r="269" spans="9:10" x14ac:dyDescent="0.25">
      <c r="I269" s="80" t="s">
        <v>583</v>
      </c>
      <c r="J269" s="74" t="s">
        <v>605</v>
      </c>
    </row>
    <row r="270" spans="9:10" x14ac:dyDescent="0.25">
      <c r="I270" s="109" t="s">
        <v>590</v>
      </c>
      <c r="J270" s="89"/>
    </row>
    <row r="271" spans="9:10" x14ac:dyDescent="0.25">
      <c r="I271" s="80" t="s">
        <v>580</v>
      </c>
      <c r="J271" s="74">
        <v>9</v>
      </c>
    </row>
    <row r="272" spans="9:10" x14ac:dyDescent="0.25">
      <c r="I272" s="81" t="s">
        <v>581</v>
      </c>
      <c r="J272" s="74" t="s">
        <v>604</v>
      </c>
    </row>
    <row r="273" spans="9:10" x14ac:dyDescent="0.25">
      <c r="I273" s="80" t="s">
        <v>582</v>
      </c>
      <c r="J273" s="74">
        <v>5</v>
      </c>
    </row>
    <row r="274" spans="9:10" x14ac:dyDescent="0.25">
      <c r="I274" s="80" t="s">
        <v>583</v>
      </c>
      <c r="J274" s="74" t="s">
        <v>607</v>
      </c>
    </row>
    <row r="275" spans="9:10" x14ac:dyDescent="0.25">
      <c r="I275" s="119" t="s">
        <v>591</v>
      </c>
      <c r="J275" s="120"/>
    </row>
    <row r="276" spans="9:10" x14ac:dyDescent="0.25">
      <c r="I276" s="80" t="s">
        <v>580</v>
      </c>
      <c r="J276" s="74">
        <v>9</v>
      </c>
    </row>
    <row r="277" spans="9:10" x14ac:dyDescent="0.25">
      <c r="I277" s="81" t="s">
        <v>581</v>
      </c>
      <c r="J277" s="74" t="s">
        <v>607</v>
      </c>
    </row>
    <row r="278" spans="9:10" x14ac:dyDescent="0.25">
      <c r="I278" s="80" t="s">
        <v>582</v>
      </c>
      <c r="J278" s="74">
        <v>5</v>
      </c>
    </row>
    <row r="279" spans="9:10" x14ac:dyDescent="0.25">
      <c r="I279" s="80" t="s">
        <v>583</v>
      </c>
      <c r="J279" s="74" t="s">
        <v>604</v>
      </c>
    </row>
    <row r="280" spans="9:10" x14ac:dyDescent="0.25">
      <c r="I280" s="87" t="s">
        <v>592</v>
      </c>
      <c r="J280" s="89"/>
    </row>
    <row r="281" spans="9:10" x14ac:dyDescent="0.25">
      <c r="I281" s="80" t="s">
        <v>580</v>
      </c>
      <c r="J281" s="74">
        <v>9</v>
      </c>
    </row>
    <row r="282" spans="9:10" x14ac:dyDescent="0.25">
      <c r="I282" s="81" t="s">
        <v>581</v>
      </c>
      <c r="J282" s="74" t="s">
        <v>604</v>
      </c>
    </row>
    <row r="283" spans="9:10" x14ac:dyDescent="0.25">
      <c r="I283" s="80" t="s">
        <v>582</v>
      </c>
      <c r="J283" s="74">
        <v>5</v>
      </c>
    </row>
    <row r="284" spans="9:10" x14ac:dyDescent="0.25">
      <c r="I284" s="80" t="s">
        <v>583</v>
      </c>
      <c r="J284" s="74" t="s">
        <v>606</v>
      </c>
    </row>
    <row r="285" spans="9:10" x14ac:dyDescent="0.25">
      <c r="I285" s="87" t="s">
        <v>593</v>
      </c>
      <c r="J285" s="89"/>
    </row>
    <row r="286" spans="9:10" x14ac:dyDescent="0.25">
      <c r="I286" s="80" t="s">
        <v>580</v>
      </c>
      <c r="J286" s="74">
        <v>9</v>
      </c>
    </row>
    <row r="287" spans="9:10" x14ac:dyDescent="0.25">
      <c r="I287" s="81" t="s">
        <v>581</v>
      </c>
      <c r="J287" s="74" t="s">
        <v>606</v>
      </c>
    </row>
    <row r="288" spans="9:10" x14ac:dyDescent="0.25">
      <c r="I288" s="80" t="s">
        <v>582</v>
      </c>
      <c r="J288" s="74">
        <v>5</v>
      </c>
    </row>
    <row r="289" spans="1:19" x14ac:dyDescent="0.25">
      <c r="I289" s="80" t="s">
        <v>583</v>
      </c>
      <c r="J289" s="74" t="s">
        <v>604</v>
      </c>
    </row>
    <row r="290" spans="1:19" x14ac:dyDescent="0.25">
      <c r="I290" s="87" t="s">
        <v>594</v>
      </c>
      <c r="J290" s="89"/>
    </row>
    <row r="291" spans="1:19" x14ac:dyDescent="0.25">
      <c r="I291" s="80" t="s">
        <v>580</v>
      </c>
      <c r="J291" s="74">
        <v>9</v>
      </c>
    </row>
    <row r="292" spans="1:19" x14ac:dyDescent="0.25">
      <c r="I292" s="81" t="s">
        <v>581</v>
      </c>
      <c r="J292" s="74" t="s">
        <v>604</v>
      </c>
    </row>
    <row r="293" spans="1:19" x14ac:dyDescent="0.25">
      <c r="I293" s="80" t="s">
        <v>582</v>
      </c>
      <c r="J293" s="74">
        <v>5</v>
      </c>
    </row>
    <row r="294" spans="1:19" x14ac:dyDescent="0.25">
      <c r="I294" s="80" t="s">
        <v>583</v>
      </c>
      <c r="J294" s="74" t="s">
        <v>607</v>
      </c>
    </row>
    <row r="295" spans="1:19" x14ac:dyDescent="0.25">
      <c r="I295" s="87" t="s">
        <v>595</v>
      </c>
      <c r="J295" s="89"/>
    </row>
    <row r="296" spans="1:19" x14ac:dyDescent="0.25">
      <c r="I296" s="80" t="s">
        <v>580</v>
      </c>
      <c r="J296" s="74">
        <v>9</v>
      </c>
    </row>
    <row r="297" spans="1:19" x14ac:dyDescent="0.25">
      <c r="I297" s="81" t="s">
        <v>581</v>
      </c>
      <c r="J297" s="74" t="s">
        <v>607</v>
      </c>
    </row>
    <row r="298" spans="1:19" x14ac:dyDescent="0.25">
      <c r="I298" s="80" t="s">
        <v>582</v>
      </c>
      <c r="J298" s="74">
        <v>5</v>
      </c>
    </row>
    <row r="299" spans="1:19" ht="15.75" thickBot="1" x14ac:dyDescent="0.3">
      <c r="I299" s="82" t="s">
        <v>583</v>
      </c>
      <c r="J299" s="77" t="s">
        <v>604</v>
      </c>
    </row>
    <row r="300" spans="1:19" ht="15.75" thickTop="1" x14ac:dyDescent="0.25">
      <c r="J300" s="56"/>
    </row>
    <row r="301" spans="1:19" ht="18.75" x14ac:dyDescent="0.3">
      <c r="A301" s="54" t="s">
        <v>632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</row>
    <row r="302" spans="1:19" x14ac:dyDescent="0.25">
      <c r="D302" t="s">
        <v>665</v>
      </c>
    </row>
    <row r="303" spans="1:19" ht="15.75" thickBot="1" x14ac:dyDescent="0.3">
      <c r="D303" s="57" t="s">
        <v>648</v>
      </c>
    </row>
    <row r="304" spans="1:19" ht="20.25" thickTop="1" thickBot="1" x14ac:dyDescent="0.3">
      <c r="B304" s="2"/>
      <c r="C304" s="3"/>
      <c r="D304" s="2"/>
      <c r="E304" s="3"/>
      <c r="F304" s="2"/>
      <c r="G304" s="3"/>
      <c r="I304" s="127" t="s">
        <v>573</v>
      </c>
      <c r="J304" s="128"/>
      <c r="K304" s="129" t="s">
        <v>574</v>
      </c>
      <c r="L304" s="130"/>
      <c r="M304" s="131" t="s">
        <v>575</v>
      </c>
      <c r="N304" s="132"/>
      <c r="O304" s="133" t="s">
        <v>576</v>
      </c>
      <c r="P304" s="128"/>
      <c r="Q304" s="134" t="s">
        <v>577</v>
      </c>
      <c r="R304" s="128"/>
    </row>
    <row r="305" spans="2:18" ht="16.5" thickTop="1" thickBot="1" x14ac:dyDescent="0.3">
      <c r="B305" s="4"/>
      <c r="C305" s="5"/>
      <c r="D305" s="6"/>
      <c r="E305" s="7"/>
      <c r="F305" s="4"/>
      <c r="G305" s="5"/>
      <c r="I305" s="4" t="s">
        <v>644</v>
      </c>
      <c r="J305" s="5"/>
      <c r="K305" s="4" t="s">
        <v>634</v>
      </c>
      <c r="L305" s="5"/>
      <c r="M305" s="2" t="s">
        <v>578</v>
      </c>
      <c r="N305" s="3"/>
      <c r="O305" s="4" t="s">
        <v>626</v>
      </c>
      <c r="P305" s="5"/>
      <c r="Q305" s="4" t="s">
        <v>578</v>
      </c>
      <c r="R305" s="5"/>
    </row>
    <row r="306" spans="2:18" ht="16.5" thickTop="1" thickBot="1" x14ac:dyDescent="0.3">
      <c r="B306" s="4"/>
      <c r="C306" s="5"/>
      <c r="D306" s="121" t="s">
        <v>645</v>
      </c>
      <c r="E306" s="122"/>
      <c r="F306" s="4"/>
      <c r="G306" s="5"/>
      <c r="I306" s="4"/>
      <c r="J306" s="5"/>
      <c r="K306" s="4" t="s">
        <v>635</v>
      </c>
      <c r="L306" s="5"/>
      <c r="M306" s="4"/>
      <c r="N306" s="5"/>
      <c r="O306" s="6"/>
      <c r="P306" s="7"/>
      <c r="Q306" s="4"/>
      <c r="R306" s="5"/>
    </row>
    <row r="307" spans="2:18" ht="15.75" thickTop="1" x14ac:dyDescent="0.25">
      <c r="B307" s="4"/>
      <c r="C307" s="5"/>
      <c r="D307" s="123" t="s">
        <v>571</v>
      </c>
      <c r="E307" s="124"/>
      <c r="F307" s="4"/>
      <c r="G307" s="5"/>
      <c r="I307" s="87" t="s">
        <v>579</v>
      </c>
      <c r="J307" s="88"/>
      <c r="K307" s="4" t="s">
        <v>636</v>
      </c>
      <c r="L307" s="5"/>
      <c r="M307" s="78" t="s">
        <v>599</v>
      </c>
      <c r="N307" s="79"/>
      <c r="Q307" s="85" t="s">
        <v>614</v>
      </c>
      <c r="R307" s="86"/>
    </row>
    <row r="308" spans="2:18" x14ac:dyDescent="0.25">
      <c r="B308" s="4"/>
      <c r="C308" s="5"/>
      <c r="F308" s="4"/>
      <c r="G308" s="5"/>
      <c r="I308" s="80" t="s">
        <v>580</v>
      </c>
      <c r="J308" s="74">
        <v>8</v>
      </c>
      <c r="K308" s="4" t="s">
        <v>637</v>
      </c>
      <c r="L308" s="5"/>
      <c r="M308" s="80" t="s">
        <v>580</v>
      </c>
      <c r="N308" s="74">
        <v>8</v>
      </c>
      <c r="Q308" s="80" t="s">
        <v>580</v>
      </c>
      <c r="R308" s="74">
        <v>8</v>
      </c>
    </row>
    <row r="309" spans="2:18" x14ac:dyDescent="0.25">
      <c r="B309" s="4"/>
      <c r="C309" s="5"/>
      <c r="F309" s="4"/>
      <c r="G309" s="5"/>
      <c r="I309" s="81" t="s">
        <v>581</v>
      </c>
      <c r="J309" s="74">
        <v>83</v>
      </c>
      <c r="K309" s="4" t="s">
        <v>638</v>
      </c>
      <c r="L309" s="5"/>
      <c r="M309" s="81" t="s">
        <v>581</v>
      </c>
      <c r="N309" s="74" t="s">
        <v>605</v>
      </c>
      <c r="Q309" s="81" t="s">
        <v>581</v>
      </c>
      <c r="R309" s="74" t="s">
        <v>612</v>
      </c>
    </row>
    <row r="310" spans="2:18" x14ac:dyDescent="0.25">
      <c r="B310" s="4"/>
      <c r="C310" s="5"/>
      <c r="F310" s="4"/>
      <c r="G310" s="5"/>
      <c r="I310" s="80" t="s">
        <v>582</v>
      </c>
      <c r="J310" s="74">
        <v>8</v>
      </c>
      <c r="K310" s="4" t="s">
        <v>639</v>
      </c>
      <c r="L310" s="5"/>
      <c r="M310" s="80" t="s">
        <v>582</v>
      </c>
      <c r="N310" s="74">
        <v>8</v>
      </c>
      <c r="Q310" s="80" t="s">
        <v>582</v>
      </c>
      <c r="R310" s="74">
        <v>8</v>
      </c>
    </row>
    <row r="311" spans="2:18" x14ac:dyDescent="0.25">
      <c r="B311" s="4"/>
      <c r="C311" s="5"/>
      <c r="F311" s="4"/>
      <c r="G311" s="5"/>
      <c r="I311" s="80" t="s">
        <v>583</v>
      </c>
      <c r="J311" s="74">
        <v>110</v>
      </c>
      <c r="K311" s="4" t="s">
        <v>640</v>
      </c>
      <c r="L311" s="5"/>
      <c r="M311" s="80" t="s">
        <v>583</v>
      </c>
      <c r="N311" s="74" t="s">
        <v>605</v>
      </c>
      <c r="Q311" s="80" t="s">
        <v>583</v>
      </c>
      <c r="R311" s="74" t="s">
        <v>603</v>
      </c>
    </row>
    <row r="312" spans="2:18" x14ac:dyDescent="0.25">
      <c r="B312" s="4"/>
      <c r="C312" s="5"/>
      <c r="F312" s="4"/>
      <c r="G312" s="5"/>
      <c r="I312" s="87" t="s">
        <v>584</v>
      </c>
      <c r="J312" s="89"/>
      <c r="K312" s="4" t="s">
        <v>641</v>
      </c>
      <c r="L312" s="5"/>
      <c r="M312" s="78" t="s">
        <v>600</v>
      </c>
      <c r="N312" s="79"/>
      <c r="Q312" s="85" t="s">
        <v>615</v>
      </c>
      <c r="R312" s="86"/>
    </row>
    <row r="313" spans="2:18" ht="15.75" thickBot="1" x14ac:dyDescent="0.3">
      <c r="B313" s="4"/>
      <c r="C313" s="5"/>
      <c r="F313" s="4"/>
      <c r="G313" s="5"/>
      <c r="I313" s="80" t="s">
        <v>580</v>
      </c>
      <c r="J313" s="74">
        <v>8</v>
      </c>
      <c r="K313" s="4" t="s">
        <v>642</v>
      </c>
      <c r="L313" s="5"/>
      <c r="M313" s="80" t="s">
        <v>580</v>
      </c>
      <c r="N313" s="74">
        <v>8</v>
      </c>
      <c r="Q313" s="80" t="s">
        <v>580</v>
      </c>
      <c r="R313" s="74">
        <v>8</v>
      </c>
    </row>
    <row r="314" spans="2:18" ht="15.75" thickTop="1" x14ac:dyDescent="0.25">
      <c r="B314" s="4"/>
      <c r="C314" s="5"/>
      <c r="D314" s="2"/>
      <c r="E314" s="3"/>
      <c r="F314" s="4"/>
      <c r="G314" s="5"/>
      <c r="I314" s="81" t="s">
        <v>581</v>
      </c>
      <c r="J314" s="74">
        <v>110</v>
      </c>
      <c r="K314" s="4" t="s">
        <v>643</v>
      </c>
      <c r="L314" s="5"/>
      <c r="M314" s="81" t="s">
        <v>581</v>
      </c>
      <c r="N314" s="74" t="s">
        <v>608</v>
      </c>
      <c r="Q314" s="81" t="s">
        <v>581</v>
      </c>
      <c r="R314" s="74" t="s">
        <v>603</v>
      </c>
    </row>
    <row r="315" spans="2:18" ht="15.75" thickBot="1" x14ac:dyDescent="0.3">
      <c r="B315" s="6"/>
      <c r="C315" s="7"/>
      <c r="D315" s="6"/>
      <c r="E315" s="7"/>
      <c r="F315" s="6"/>
      <c r="G315" s="7"/>
      <c r="I315" s="80" t="s">
        <v>582</v>
      </c>
      <c r="J315" s="74">
        <v>8</v>
      </c>
      <c r="K315" s="4"/>
      <c r="L315" s="5"/>
      <c r="M315" s="80" t="s">
        <v>582</v>
      </c>
      <c r="N315" s="74">
        <v>8</v>
      </c>
      <c r="O315" s="4"/>
      <c r="Q315" s="80" t="s">
        <v>582</v>
      </c>
      <c r="R315" s="74">
        <v>8</v>
      </c>
    </row>
    <row r="316" spans="2:18" ht="16.5" thickTop="1" thickBot="1" x14ac:dyDescent="0.3">
      <c r="I316" s="80" t="s">
        <v>583</v>
      </c>
      <c r="J316" s="74">
        <v>83</v>
      </c>
      <c r="K316" s="102" t="s">
        <v>596</v>
      </c>
      <c r="L316" s="73"/>
      <c r="M316" s="80" t="s">
        <v>583</v>
      </c>
      <c r="N316" s="74" t="s">
        <v>608</v>
      </c>
      <c r="O316" s="4"/>
      <c r="Q316" s="80" t="s">
        <v>583</v>
      </c>
      <c r="R316" s="74" t="s">
        <v>612</v>
      </c>
    </row>
    <row r="317" spans="2:18" ht="15.75" thickTop="1" x14ac:dyDescent="0.25">
      <c r="B317" s="2"/>
      <c r="C317" s="3"/>
      <c r="D317" s="2"/>
      <c r="E317" s="3"/>
      <c r="F317" s="2"/>
      <c r="G317" s="3"/>
      <c r="I317" s="87" t="s">
        <v>585</v>
      </c>
      <c r="J317" s="89"/>
      <c r="K317" s="80" t="s">
        <v>580</v>
      </c>
      <c r="L317" s="74">
        <v>8</v>
      </c>
      <c r="M317" s="78" t="s">
        <v>601</v>
      </c>
      <c r="N317" s="79"/>
      <c r="O317" s="4"/>
      <c r="Q317" s="125" t="s">
        <v>676</v>
      </c>
      <c r="R317" s="126"/>
    </row>
    <row r="318" spans="2:18" ht="15.75" thickBot="1" x14ac:dyDescent="0.3">
      <c r="B318" s="4"/>
      <c r="C318" s="5"/>
      <c r="D318" s="6"/>
      <c r="E318" s="7"/>
      <c r="F318" s="4"/>
      <c r="G318" s="5"/>
      <c r="I318" s="80" t="s">
        <v>580</v>
      </c>
      <c r="J318" s="74">
        <v>8</v>
      </c>
      <c r="K318" s="81" t="s">
        <v>581</v>
      </c>
      <c r="L318" s="74" t="s">
        <v>611</v>
      </c>
      <c r="M318" s="80" t="s">
        <v>580</v>
      </c>
      <c r="N318" s="74">
        <v>8</v>
      </c>
      <c r="Q318" s="80" t="s">
        <v>580</v>
      </c>
      <c r="R318" s="74">
        <v>8</v>
      </c>
    </row>
    <row r="319" spans="2:18" ht="15.75" thickTop="1" x14ac:dyDescent="0.25">
      <c r="B319" s="4"/>
      <c r="C319" s="5"/>
      <c r="D319" s="121" t="s">
        <v>646</v>
      </c>
      <c r="E319" s="122"/>
      <c r="F319" s="4"/>
      <c r="G319" s="5"/>
      <c r="I319" s="81" t="s">
        <v>581</v>
      </c>
      <c r="J319" s="74" t="s">
        <v>606</v>
      </c>
      <c r="K319" s="80" t="s">
        <v>582</v>
      </c>
      <c r="L319" s="74">
        <v>8</v>
      </c>
      <c r="M319" s="81" t="s">
        <v>581</v>
      </c>
      <c r="N319" s="74" t="s">
        <v>604</v>
      </c>
      <c r="Q319" s="81" t="s">
        <v>581</v>
      </c>
      <c r="R319" s="74" t="s">
        <v>616</v>
      </c>
    </row>
    <row r="320" spans="2:18" x14ac:dyDescent="0.25">
      <c r="B320" s="4"/>
      <c r="C320" s="5"/>
      <c r="D320" s="123" t="s">
        <v>571</v>
      </c>
      <c r="E320" s="124"/>
      <c r="F320" s="4"/>
      <c r="G320" s="5"/>
      <c r="I320" s="80" t="s">
        <v>582</v>
      </c>
      <c r="J320" s="74">
        <v>8</v>
      </c>
      <c r="K320" s="80" t="s">
        <v>583</v>
      </c>
      <c r="L320" s="74" t="s">
        <v>598</v>
      </c>
      <c r="M320" s="80" t="s">
        <v>582</v>
      </c>
      <c r="N320" s="74">
        <v>8</v>
      </c>
      <c r="Q320" s="80" t="s">
        <v>582</v>
      </c>
      <c r="R320" s="74">
        <v>8</v>
      </c>
    </row>
    <row r="321" spans="1:19" x14ac:dyDescent="0.25">
      <c r="B321" s="4"/>
      <c r="C321" s="5"/>
      <c r="F321" s="4"/>
      <c r="G321" s="5"/>
      <c r="I321" s="80" t="s">
        <v>583</v>
      </c>
      <c r="J321" s="74">
        <v>81</v>
      </c>
      <c r="K321" s="102" t="s">
        <v>597</v>
      </c>
      <c r="L321" s="73"/>
      <c r="M321" s="80" t="s">
        <v>583</v>
      </c>
      <c r="N321" s="74" t="s">
        <v>603</v>
      </c>
      <c r="Q321" s="80" t="s">
        <v>583</v>
      </c>
      <c r="R321" s="74" t="s">
        <v>603</v>
      </c>
    </row>
    <row r="322" spans="1:19" x14ac:dyDescent="0.25">
      <c r="B322" s="4"/>
      <c r="C322" s="5"/>
      <c r="F322" s="4"/>
      <c r="G322" s="5"/>
      <c r="I322" s="87" t="s">
        <v>586</v>
      </c>
      <c r="J322" s="89"/>
      <c r="K322" s="80" t="s">
        <v>580</v>
      </c>
      <c r="L322" s="74">
        <v>8</v>
      </c>
      <c r="M322" s="78" t="s">
        <v>602</v>
      </c>
      <c r="N322" s="79"/>
      <c r="Q322" s="125" t="s">
        <v>676</v>
      </c>
      <c r="R322" s="126"/>
    </row>
    <row r="323" spans="1:19" x14ac:dyDescent="0.25">
      <c r="B323" s="4"/>
      <c r="C323" s="5"/>
      <c r="F323" s="4"/>
      <c r="G323" s="5"/>
      <c r="I323" s="80" t="s">
        <v>580</v>
      </c>
      <c r="J323" s="74">
        <v>8</v>
      </c>
      <c r="K323" s="81" t="s">
        <v>581</v>
      </c>
      <c r="L323" s="74" t="s">
        <v>598</v>
      </c>
      <c r="M323" s="80" t="s">
        <v>580</v>
      </c>
      <c r="N323" s="74">
        <v>8</v>
      </c>
      <c r="Q323" s="80" t="s">
        <v>580</v>
      </c>
      <c r="R323" s="74">
        <v>8</v>
      </c>
    </row>
    <row r="324" spans="1:19" x14ac:dyDescent="0.25">
      <c r="B324" s="4"/>
      <c r="C324" s="5"/>
      <c r="F324" s="4"/>
      <c r="G324" s="5"/>
      <c r="I324" s="81" t="s">
        <v>581</v>
      </c>
      <c r="J324" s="74" t="s">
        <v>606</v>
      </c>
      <c r="K324" s="80" t="s">
        <v>582</v>
      </c>
      <c r="L324" s="74">
        <v>8</v>
      </c>
      <c r="M324" s="81" t="s">
        <v>581</v>
      </c>
      <c r="N324" s="74" t="s">
        <v>603</v>
      </c>
      <c r="Q324" s="81" t="s">
        <v>581</v>
      </c>
      <c r="R324" s="74" t="s">
        <v>603</v>
      </c>
    </row>
    <row r="325" spans="1:19" ht="15.75" thickBot="1" x14ac:dyDescent="0.3">
      <c r="B325" s="4"/>
      <c r="C325" s="5"/>
      <c r="F325" s="4"/>
      <c r="G325" s="5"/>
      <c r="I325" s="80" t="s">
        <v>582</v>
      </c>
      <c r="J325" s="74">
        <v>8</v>
      </c>
      <c r="K325" s="82" t="s">
        <v>583</v>
      </c>
      <c r="L325" s="77" t="s">
        <v>611</v>
      </c>
      <c r="M325" s="80" t="s">
        <v>582</v>
      </c>
      <c r="N325" s="74">
        <v>8</v>
      </c>
      <c r="Q325" s="80" t="s">
        <v>582</v>
      </c>
      <c r="R325" s="74">
        <v>8</v>
      </c>
    </row>
    <row r="326" spans="1:19" ht="16.5" thickTop="1" thickBot="1" x14ac:dyDescent="0.3">
      <c r="B326" s="4"/>
      <c r="C326" s="5"/>
      <c r="F326" s="4"/>
      <c r="G326" s="5"/>
      <c r="I326" s="80" t="s">
        <v>583</v>
      </c>
      <c r="J326" s="74">
        <v>81</v>
      </c>
      <c r="M326" s="82" t="s">
        <v>583</v>
      </c>
      <c r="N326" s="77" t="s">
        <v>604</v>
      </c>
      <c r="Q326" s="82" t="s">
        <v>583</v>
      </c>
      <c r="R326" s="77" t="s">
        <v>616</v>
      </c>
    </row>
    <row r="327" spans="1:19" ht="15.75" thickTop="1" x14ac:dyDescent="0.25">
      <c r="B327" s="4"/>
      <c r="C327" s="5"/>
      <c r="D327" s="2"/>
      <c r="E327" s="3"/>
      <c r="F327" s="4"/>
      <c r="G327" s="5"/>
      <c r="I327" s="87" t="s">
        <v>589</v>
      </c>
      <c r="J327" s="89"/>
    </row>
    <row r="328" spans="1:19" ht="15.75" thickBot="1" x14ac:dyDescent="0.3">
      <c r="B328" s="6"/>
      <c r="C328" s="7"/>
      <c r="D328" s="6"/>
      <c r="E328" s="7"/>
      <c r="F328" s="6"/>
      <c r="G328" s="7"/>
      <c r="I328" s="80" t="s">
        <v>580</v>
      </c>
      <c r="J328" s="74">
        <v>8</v>
      </c>
    </row>
    <row r="329" spans="1:19" ht="15.75" thickTop="1" x14ac:dyDescent="0.25">
      <c r="I329" s="81" t="s">
        <v>581</v>
      </c>
      <c r="J329" s="74" t="s">
        <v>605</v>
      </c>
    </row>
    <row r="330" spans="1:19" x14ac:dyDescent="0.25">
      <c r="I330" s="80" t="s">
        <v>582</v>
      </c>
      <c r="J330" s="74">
        <v>8</v>
      </c>
    </row>
    <row r="331" spans="1:19" ht="15.75" thickBot="1" x14ac:dyDescent="0.3">
      <c r="I331" s="82" t="s">
        <v>583</v>
      </c>
      <c r="J331" s="77" t="s">
        <v>605</v>
      </c>
    </row>
    <row r="332" spans="1:19" ht="15.75" thickTop="1" x14ac:dyDescent="0.25"/>
    <row r="333" spans="1:19" ht="18.75" x14ac:dyDescent="0.3">
      <c r="A333" s="54" t="s">
        <v>647</v>
      </c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</row>
    <row r="334" spans="1:19" x14ac:dyDescent="0.25">
      <c r="D334" t="s">
        <v>666</v>
      </c>
    </row>
    <row r="335" spans="1:19" x14ac:dyDescent="0.25">
      <c r="D335" t="s">
        <v>660</v>
      </c>
    </row>
    <row r="336" spans="1:19" ht="15.75" thickBot="1" x14ac:dyDescent="0.3">
      <c r="D336" s="57" t="s">
        <v>648</v>
      </c>
    </row>
    <row r="337" spans="2:18" ht="20.25" thickTop="1" thickBot="1" x14ac:dyDescent="0.3">
      <c r="B337" s="2"/>
      <c r="C337" s="3"/>
      <c r="D337" s="2"/>
      <c r="E337" s="3"/>
      <c r="F337" s="2"/>
      <c r="G337" s="3"/>
      <c r="I337" s="127" t="s">
        <v>573</v>
      </c>
      <c r="J337" s="128"/>
      <c r="K337" s="129" t="s">
        <v>574</v>
      </c>
      <c r="L337" s="130"/>
      <c r="M337" s="131" t="s">
        <v>575</v>
      </c>
      <c r="N337" s="132"/>
      <c r="O337" s="133" t="s">
        <v>576</v>
      </c>
      <c r="P337" s="128"/>
      <c r="Q337" s="134" t="s">
        <v>577</v>
      </c>
      <c r="R337" s="128"/>
    </row>
    <row r="338" spans="2:18" ht="16.5" thickTop="1" thickBot="1" x14ac:dyDescent="0.3">
      <c r="B338" s="4"/>
      <c r="C338" s="5"/>
      <c r="D338" s="6"/>
      <c r="E338" s="7"/>
      <c r="F338" s="4"/>
      <c r="G338" s="5"/>
      <c r="I338" s="4" t="s">
        <v>578</v>
      </c>
      <c r="J338" s="5"/>
      <c r="K338" s="4" t="s">
        <v>578</v>
      </c>
      <c r="L338" s="5"/>
      <c r="M338" s="2" t="s">
        <v>578</v>
      </c>
      <c r="N338" s="3"/>
      <c r="O338" s="4" t="s">
        <v>578</v>
      </c>
      <c r="P338" s="5"/>
      <c r="Q338" s="4" t="s">
        <v>578</v>
      </c>
      <c r="R338" s="5"/>
    </row>
    <row r="339" spans="2:18" ht="15.75" thickTop="1" x14ac:dyDescent="0.25">
      <c r="B339" s="4"/>
      <c r="C339" s="5"/>
      <c r="D339" s="121" t="s">
        <v>645</v>
      </c>
      <c r="E339" s="122"/>
      <c r="F339" s="4"/>
      <c r="G339" s="5"/>
      <c r="I339" s="4"/>
      <c r="J339" s="5"/>
      <c r="K339" s="4"/>
      <c r="L339" s="5"/>
      <c r="M339" s="4"/>
      <c r="N339" s="5"/>
      <c r="O339" s="4"/>
      <c r="P339" s="5"/>
      <c r="Q339" s="4"/>
      <c r="R339" s="5"/>
    </row>
    <row r="340" spans="2:18" x14ac:dyDescent="0.25">
      <c r="B340" s="4"/>
      <c r="C340" s="5"/>
      <c r="D340" s="123" t="s">
        <v>571</v>
      </c>
      <c r="E340" s="124"/>
      <c r="F340" s="4"/>
      <c r="G340" s="5"/>
      <c r="I340" s="87" t="s">
        <v>579</v>
      </c>
      <c r="J340" s="88"/>
      <c r="K340" s="102" t="s">
        <v>596</v>
      </c>
      <c r="L340" s="73"/>
      <c r="M340" s="78" t="s">
        <v>599</v>
      </c>
      <c r="N340" s="79"/>
      <c r="O340" s="83" t="s">
        <v>609</v>
      </c>
      <c r="P340" s="84"/>
      <c r="Q340" s="85" t="s">
        <v>614</v>
      </c>
      <c r="R340" s="86"/>
    </row>
    <row r="341" spans="2:18" x14ac:dyDescent="0.25">
      <c r="B341" s="4"/>
      <c r="C341" s="5"/>
      <c r="F341" s="4"/>
      <c r="G341" s="5"/>
      <c r="I341" s="80" t="s">
        <v>580</v>
      </c>
      <c r="J341" s="74">
        <v>8</v>
      </c>
      <c r="K341" s="80" t="s">
        <v>580</v>
      </c>
      <c r="L341" s="74">
        <v>8</v>
      </c>
      <c r="M341" s="80" t="s">
        <v>580</v>
      </c>
      <c r="N341" s="74">
        <v>8</v>
      </c>
      <c r="O341" s="80" t="s">
        <v>580</v>
      </c>
      <c r="P341" s="74">
        <v>8</v>
      </c>
      <c r="Q341" s="80" t="s">
        <v>580</v>
      </c>
      <c r="R341" s="74">
        <v>8</v>
      </c>
    </row>
    <row r="342" spans="2:18" x14ac:dyDescent="0.25">
      <c r="B342" s="4"/>
      <c r="C342" s="5"/>
      <c r="F342" s="4"/>
      <c r="G342" s="5"/>
      <c r="I342" s="81" t="s">
        <v>581</v>
      </c>
      <c r="J342" s="74">
        <v>83</v>
      </c>
      <c r="K342" s="81" t="s">
        <v>581</v>
      </c>
      <c r="L342" s="74" t="s">
        <v>611</v>
      </c>
      <c r="M342" s="81" t="s">
        <v>581</v>
      </c>
      <c r="N342" s="74" t="s">
        <v>605</v>
      </c>
      <c r="O342" s="81" t="s">
        <v>581</v>
      </c>
      <c r="P342" s="74" t="s">
        <v>612</v>
      </c>
      <c r="Q342" s="81" t="s">
        <v>581</v>
      </c>
      <c r="R342" s="74" t="s">
        <v>612</v>
      </c>
    </row>
    <row r="343" spans="2:18" x14ac:dyDescent="0.25">
      <c r="B343" s="4"/>
      <c r="C343" s="5"/>
      <c r="F343" s="4"/>
      <c r="G343" s="5"/>
      <c r="I343" s="80" t="s">
        <v>582</v>
      </c>
      <c r="J343" s="74">
        <v>8</v>
      </c>
      <c r="K343" s="80" t="s">
        <v>582</v>
      </c>
      <c r="L343" s="74">
        <v>8</v>
      </c>
      <c r="M343" s="80" t="s">
        <v>582</v>
      </c>
      <c r="N343" s="74">
        <v>8</v>
      </c>
      <c r="O343" s="80" t="s">
        <v>582</v>
      </c>
      <c r="P343" s="74">
        <v>8</v>
      </c>
      <c r="Q343" s="80" t="s">
        <v>582</v>
      </c>
      <c r="R343" s="74">
        <v>8</v>
      </c>
    </row>
    <row r="344" spans="2:18" x14ac:dyDescent="0.25">
      <c r="B344" s="4"/>
      <c r="C344" s="5"/>
      <c r="F344" s="4"/>
      <c r="G344" s="5"/>
      <c r="I344" s="80" t="s">
        <v>583</v>
      </c>
      <c r="J344" s="74">
        <v>110</v>
      </c>
      <c r="K344" s="80" t="s">
        <v>583</v>
      </c>
      <c r="L344" s="74" t="s">
        <v>598</v>
      </c>
      <c r="M344" s="80" t="s">
        <v>583</v>
      </c>
      <c r="N344" s="74" t="s">
        <v>605</v>
      </c>
      <c r="O344" s="80" t="s">
        <v>583</v>
      </c>
      <c r="P344" s="74" t="s">
        <v>613</v>
      </c>
      <c r="Q344" s="80" t="s">
        <v>583</v>
      </c>
      <c r="R344" s="74" t="s">
        <v>603</v>
      </c>
    </row>
    <row r="345" spans="2:18" x14ac:dyDescent="0.25">
      <c r="B345" s="4"/>
      <c r="C345" s="5"/>
      <c r="F345" s="4"/>
      <c r="G345" s="5"/>
      <c r="I345" s="87" t="s">
        <v>584</v>
      </c>
      <c r="J345" s="89"/>
      <c r="K345" s="102" t="s">
        <v>597</v>
      </c>
      <c r="L345" s="73"/>
      <c r="M345" s="78" t="s">
        <v>600</v>
      </c>
      <c r="N345" s="79"/>
      <c r="O345" s="83" t="s">
        <v>610</v>
      </c>
      <c r="P345" s="84"/>
      <c r="Q345" s="85" t="s">
        <v>615</v>
      </c>
      <c r="R345" s="86"/>
    </row>
    <row r="346" spans="2:18" ht="15.75" thickBot="1" x14ac:dyDescent="0.3">
      <c r="B346" s="4"/>
      <c r="C346" s="5"/>
      <c r="F346" s="4"/>
      <c r="G346" s="5"/>
      <c r="I346" s="80" t="s">
        <v>580</v>
      </c>
      <c r="J346" s="74">
        <v>8</v>
      </c>
      <c r="K346" s="80" t="s">
        <v>580</v>
      </c>
      <c r="L346" s="74">
        <v>8</v>
      </c>
      <c r="M346" s="80" t="s">
        <v>580</v>
      </c>
      <c r="N346" s="74">
        <v>8</v>
      </c>
      <c r="O346" s="80" t="s">
        <v>580</v>
      </c>
      <c r="P346" s="74">
        <v>8</v>
      </c>
      <c r="Q346" s="80" t="s">
        <v>580</v>
      </c>
      <c r="R346" s="74">
        <v>8</v>
      </c>
    </row>
    <row r="347" spans="2:18" ht="15.75" thickTop="1" x14ac:dyDescent="0.25">
      <c r="B347" s="4"/>
      <c r="C347" s="5"/>
      <c r="D347" s="2"/>
      <c r="E347" s="3"/>
      <c r="F347" s="4"/>
      <c r="G347" s="5"/>
      <c r="I347" s="81" t="s">
        <v>581</v>
      </c>
      <c r="J347" s="74">
        <v>110</v>
      </c>
      <c r="K347" s="81" t="s">
        <v>581</v>
      </c>
      <c r="L347" s="74" t="s">
        <v>598</v>
      </c>
      <c r="M347" s="81" t="s">
        <v>581</v>
      </c>
      <c r="N347" s="74" t="s">
        <v>608</v>
      </c>
      <c r="O347" s="81" t="s">
        <v>581</v>
      </c>
      <c r="P347" s="74" t="s">
        <v>613</v>
      </c>
      <c r="Q347" s="81" t="s">
        <v>581</v>
      </c>
      <c r="R347" s="74" t="s">
        <v>603</v>
      </c>
    </row>
    <row r="348" spans="2:18" ht="15.75" thickBot="1" x14ac:dyDescent="0.3">
      <c r="B348" s="6"/>
      <c r="C348" s="7"/>
      <c r="D348" s="6"/>
      <c r="E348" s="7"/>
      <c r="F348" s="6"/>
      <c r="G348" s="7"/>
      <c r="I348" s="80" t="s">
        <v>582</v>
      </c>
      <c r="J348" s="74">
        <v>8</v>
      </c>
      <c r="K348" s="80" t="s">
        <v>582</v>
      </c>
      <c r="L348" s="74">
        <v>8</v>
      </c>
      <c r="M348" s="80" t="s">
        <v>582</v>
      </c>
      <c r="N348" s="74">
        <v>8</v>
      </c>
      <c r="O348" s="80" t="s">
        <v>582</v>
      </c>
      <c r="P348" s="74">
        <v>8</v>
      </c>
      <c r="Q348" s="80" t="s">
        <v>582</v>
      </c>
      <c r="R348" s="74">
        <v>8</v>
      </c>
    </row>
    <row r="349" spans="2:18" ht="16.5" thickTop="1" thickBot="1" x14ac:dyDescent="0.3">
      <c r="I349" s="80" t="s">
        <v>583</v>
      </c>
      <c r="J349" s="74">
        <v>83</v>
      </c>
      <c r="K349" s="82" t="s">
        <v>583</v>
      </c>
      <c r="L349" s="77" t="s">
        <v>611</v>
      </c>
      <c r="M349" s="80" t="s">
        <v>583</v>
      </c>
      <c r="N349" s="74" t="s">
        <v>608</v>
      </c>
      <c r="O349" s="82" t="s">
        <v>583</v>
      </c>
      <c r="P349" s="77" t="s">
        <v>612</v>
      </c>
      <c r="Q349" s="80" t="s">
        <v>583</v>
      </c>
      <c r="R349" s="74" t="s">
        <v>612</v>
      </c>
    </row>
    <row r="350" spans="2:18" ht="15.75" thickTop="1" x14ac:dyDescent="0.25">
      <c r="B350" s="2"/>
      <c r="C350" s="3"/>
      <c r="D350" s="2"/>
      <c r="E350" s="3"/>
      <c r="F350" s="2"/>
      <c r="G350" s="3"/>
      <c r="I350" s="87" t="s">
        <v>585</v>
      </c>
      <c r="J350" s="89"/>
      <c r="M350" s="78" t="s">
        <v>601</v>
      </c>
      <c r="N350" s="79"/>
      <c r="Q350" s="125" t="s">
        <v>676</v>
      </c>
      <c r="R350" s="126"/>
    </row>
    <row r="351" spans="2:18" ht="15.75" thickBot="1" x14ac:dyDescent="0.3">
      <c r="B351" s="4"/>
      <c r="C351" s="5"/>
      <c r="D351" s="6"/>
      <c r="E351" s="7"/>
      <c r="F351" s="4"/>
      <c r="G351" s="5"/>
      <c r="I351" s="80" t="s">
        <v>580</v>
      </c>
      <c r="J351" s="74">
        <v>8</v>
      </c>
      <c r="M351" s="80" t="s">
        <v>580</v>
      </c>
      <c r="N351" s="74">
        <v>8</v>
      </c>
      <c r="Q351" s="80" t="s">
        <v>580</v>
      </c>
      <c r="R351" s="74">
        <v>8</v>
      </c>
    </row>
    <row r="352" spans="2:18" ht="15.75" thickTop="1" x14ac:dyDescent="0.25">
      <c r="B352" s="4"/>
      <c r="C352" s="5"/>
      <c r="D352" s="121" t="s">
        <v>646</v>
      </c>
      <c r="E352" s="122"/>
      <c r="F352" s="4"/>
      <c r="G352" s="5"/>
      <c r="I352" s="81" t="s">
        <v>581</v>
      </c>
      <c r="J352" s="74" t="s">
        <v>606</v>
      </c>
      <c r="M352" s="81" t="s">
        <v>581</v>
      </c>
      <c r="N352" s="74" t="s">
        <v>604</v>
      </c>
      <c r="Q352" s="81" t="s">
        <v>581</v>
      </c>
      <c r="R352" s="74" t="s">
        <v>616</v>
      </c>
    </row>
    <row r="353" spans="2:18" x14ac:dyDescent="0.25">
      <c r="B353" s="4"/>
      <c r="C353" s="5"/>
      <c r="D353" s="123" t="s">
        <v>571</v>
      </c>
      <c r="E353" s="124"/>
      <c r="F353" s="4"/>
      <c r="G353" s="5"/>
      <c r="I353" s="80" t="s">
        <v>582</v>
      </c>
      <c r="J353" s="74">
        <v>8</v>
      </c>
      <c r="M353" s="80" t="s">
        <v>582</v>
      </c>
      <c r="N353" s="74">
        <v>8</v>
      </c>
      <c r="Q353" s="80" t="s">
        <v>582</v>
      </c>
      <c r="R353" s="74">
        <v>8</v>
      </c>
    </row>
    <row r="354" spans="2:18" x14ac:dyDescent="0.25">
      <c r="B354" s="4"/>
      <c r="C354" s="5"/>
      <c r="F354" s="4"/>
      <c r="G354" s="5"/>
      <c r="I354" s="80" t="s">
        <v>583</v>
      </c>
      <c r="J354" s="74">
        <v>81</v>
      </c>
      <c r="M354" s="80" t="s">
        <v>583</v>
      </c>
      <c r="N354" s="74" t="s">
        <v>603</v>
      </c>
      <c r="P354" s="5"/>
      <c r="Q354" s="80" t="s">
        <v>583</v>
      </c>
      <c r="R354" s="74" t="s">
        <v>603</v>
      </c>
    </row>
    <row r="355" spans="2:18" x14ac:dyDescent="0.25">
      <c r="B355" s="4"/>
      <c r="C355" s="5"/>
      <c r="F355" s="4"/>
      <c r="G355" s="5"/>
      <c r="I355" s="87" t="s">
        <v>586</v>
      </c>
      <c r="J355" s="89"/>
      <c r="M355" s="78" t="s">
        <v>602</v>
      </c>
      <c r="N355" s="79"/>
      <c r="P355" s="5"/>
      <c r="Q355" s="125" t="s">
        <v>676</v>
      </c>
      <c r="R355" s="126"/>
    </row>
    <row r="356" spans="2:18" x14ac:dyDescent="0.25">
      <c r="B356" s="4"/>
      <c r="C356" s="5"/>
      <c r="F356" s="4"/>
      <c r="G356" s="5"/>
      <c r="I356" s="80" t="s">
        <v>580</v>
      </c>
      <c r="J356" s="74">
        <v>8</v>
      </c>
      <c r="M356" s="80" t="s">
        <v>580</v>
      </c>
      <c r="N356" s="74">
        <v>8</v>
      </c>
      <c r="P356" s="5"/>
      <c r="Q356" s="80" t="s">
        <v>580</v>
      </c>
      <c r="R356" s="74">
        <v>8</v>
      </c>
    </row>
    <row r="357" spans="2:18" x14ac:dyDescent="0.25">
      <c r="B357" s="4"/>
      <c r="C357" s="5"/>
      <c r="F357" s="4"/>
      <c r="G357" s="5"/>
      <c r="I357" s="81" t="s">
        <v>581</v>
      </c>
      <c r="J357" s="74" t="s">
        <v>606</v>
      </c>
      <c r="M357" s="81" t="s">
        <v>581</v>
      </c>
      <c r="N357" s="74" t="s">
        <v>603</v>
      </c>
      <c r="P357" s="5"/>
      <c r="Q357" s="81" t="s">
        <v>581</v>
      </c>
      <c r="R357" s="74" t="s">
        <v>603</v>
      </c>
    </row>
    <row r="358" spans="2:18" x14ac:dyDescent="0.25">
      <c r="B358" s="4"/>
      <c r="C358" s="5"/>
      <c r="F358" s="4"/>
      <c r="G358" s="5"/>
      <c r="I358" s="80" t="s">
        <v>582</v>
      </c>
      <c r="J358" s="74">
        <v>8</v>
      </c>
      <c r="M358" s="80" t="s">
        <v>582</v>
      </c>
      <c r="N358" s="74">
        <v>8</v>
      </c>
      <c r="P358" s="5"/>
      <c r="Q358" s="80" t="s">
        <v>582</v>
      </c>
      <c r="R358" s="74">
        <v>8</v>
      </c>
    </row>
    <row r="359" spans="2:18" ht="15.75" thickBot="1" x14ac:dyDescent="0.3">
      <c r="B359" s="4"/>
      <c r="C359" s="5"/>
      <c r="F359" s="4"/>
      <c r="G359" s="5"/>
      <c r="I359" s="80" t="s">
        <v>583</v>
      </c>
      <c r="J359" s="74">
        <v>81</v>
      </c>
      <c r="M359" s="82" t="s">
        <v>583</v>
      </c>
      <c r="N359" s="77" t="s">
        <v>604</v>
      </c>
      <c r="P359" s="5"/>
      <c r="Q359" s="82" t="s">
        <v>583</v>
      </c>
      <c r="R359" s="77" t="s">
        <v>616</v>
      </c>
    </row>
    <row r="360" spans="2:18" ht="15.75" thickTop="1" x14ac:dyDescent="0.25">
      <c r="B360" s="4"/>
      <c r="C360" s="5"/>
      <c r="D360" s="2"/>
      <c r="E360" s="3"/>
      <c r="F360" s="4"/>
      <c r="G360" s="5"/>
      <c r="I360" s="87" t="s">
        <v>587</v>
      </c>
      <c r="J360" s="89"/>
    </row>
    <row r="361" spans="2:18" ht="15.75" thickBot="1" x14ac:dyDescent="0.3">
      <c r="B361" s="6"/>
      <c r="C361" s="7"/>
      <c r="D361" s="6"/>
      <c r="E361" s="7"/>
      <c r="F361" s="6"/>
      <c r="G361" s="7"/>
      <c r="I361" s="80" t="s">
        <v>580</v>
      </c>
      <c r="J361" s="74">
        <v>8</v>
      </c>
    </row>
    <row r="362" spans="2:18" ht="15.75" thickTop="1" x14ac:dyDescent="0.25">
      <c r="I362" s="81" t="s">
        <v>581</v>
      </c>
      <c r="J362" s="74" t="s">
        <v>604</v>
      </c>
    </row>
    <row r="363" spans="2:18" x14ac:dyDescent="0.25">
      <c r="I363" s="80" t="s">
        <v>582</v>
      </c>
      <c r="J363" s="74">
        <v>8</v>
      </c>
    </row>
    <row r="364" spans="2:18" x14ac:dyDescent="0.25">
      <c r="I364" s="80" t="s">
        <v>583</v>
      </c>
      <c r="J364" s="74" t="s">
        <v>607</v>
      </c>
    </row>
    <row r="365" spans="2:18" x14ac:dyDescent="0.25">
      <c r="I365" s="87" t="s">
        <v>588</v>
      </c>
      <c r="J365" s="89"/>
    </row>
    <row r="366" spans="2:18" x14ac:dyDescent="0.25">
      <c r="I366" s="80" t="s">
        <v>580</v>
      </c>
      <c r="J366" s="74">
        <v>8</v>
      </c>
    </row>
    <row r="367" spans="2:18" x14ac:dyDescent="0.25">
      <c r="I367" s="81" t="s">
        <v>581</v>
      </c>
      <c r="J367" s="74" t="s">
        <v>607</v>
      </c>
    </row>
    <row r="368" spans="2:18" x14ac:dyDescent="0.25">
      <c r="I368" s="80" t="s">
        <v>582</v>
      </c>
      <c r="J368" s="74">
        <v>8</v>
      </c>
    </row>
    <row r="369" spans="9:10" x14ac:dyDescent="0.25">
      <c r="I369" s="80" t="s">
        <v>583</v>
      </c>
      <c r="J369" s="74" t="s">
        <v>604</v>
      </c>
    </row>
    <row r="370" spans="9:10" x14ac:dyDescent="0.25">
      <c r="I370" s="87" t="s">
        <v>589</v>
      </c>
      <c r="J370" s="89"/>
    </row>
    <row r="371" spans="9:10" x14ac:dyDescent="0.25">
      <c r="I371" s="80" t="s">
        <v>580</v>
      </c>
      <c r="J371" s="74">
        <v>8</v>
      </c>
    </row>
    <row r="372" spans="9:10" x14ac:dyDescent="0.25">
      <c r="I372" s="81" t="s">
        <v>581</v>
      </c>
      <c r="J372" s="74" t="s">
        <v>605</v>
      </c>
    </row>
    <row r="373" spans="9:10" x14ac:dyDescent="0.25">
      <c r="I373" s="80" t="s">
        <v>582</v>
      </c>
      <c r="J373" s="74">
        <v>8</v>
      </c>
    </row>
    <row r="374" spans="9:10" x14ac:dyDescent="0.25">
      <c r="I374" s="80" t="s">
        <v>583</v>
      </c>
      <c r="J374" s="74" t="s">
        <v>605</v>
      </c>
    </row>
    <row r="375" spans="9:10" x14ac:dyDescent="0.25">
      <c r="I375" s="109" t="s">
        <v>590</v>
      </c>
      <c r="J375" s="89"/>
    </row>
    <row r="376" spans="9:10" x14ac:dyDescent="0.25">
      <c r="I376" s="80" t="s">
        <v>580</v>
      </c>
      <c r="J376" s="74">
        <v>8</v>
      </c>
    </row>
    <row r="377" spans="9:10" x14ac:dyDescent="0.25">
      <c r="I377" s="81" t="s">
        <v>581</v>
      </c>
      <c r="J377" s="74" t="s">
        <v>604</v>
      </c>
    </row>
    <row r="378" spans="9:10" x14ac:dyDescent="0.25">
      <c r="I378" s="80" t="s">
        <v>582</v>
      </c>
      <c r="J378" s="74">
        <v>8</v>
      </c>
    </row>
    <row r="379" spans="9:10" x14ac:dyDescent="0.25">
      <c r="I379" s="80" t="s">
        <v>583</v>
      </c>
      <c r="J379" s="74" t="s">
        <v>607</v>
      </c>
    </row>
    <row r="380" spans="9:10" x14ac:dyDescent="0.25">
      <c r="I380" s="119" t="s">
        <v>591</v>
      </c>
      <c r="J380" s="120"/>
    </row>
    <row r="381" spans="9:10" x14ac:dyDescent="0.25">
      <c r="I381" s="80" t="s">
        <v>580</v>
      </c>
      <c r="J381" s="74">
        <v>8</v>
      </c>
    </row>
    <row r="382" spans="9:10" x14ac:dyDescent="0.25">
      <c r="I382" s="81" t="s">
        <v>581</v>
      </c>
      <c r="J382" s="74" t="s">
        <v>607</v>
      </c>
    </row>
    <row r="383" spans="9:10" x14ac:dyDescent="0.25">
      <c r="I383" s="80" t="s">
        <v>582</v>
      </c>
      <c r="J383" s="74">
        <v>8</v>
      </c>
    </row>
    <row r="384" spans="9:10" x14ac:dyDescent="0.25">
      <c r="I384" s="80" t="s">
        <v>583</v>
      </c>
      <c r="J384" s="74" t="s">
        <v>604</v>
      </c>
    </row>
    <row r="385" spans="9:10" x14ac:dyDescent="0.25">
      <c r="I385" s="87" t="s">
        <v>592</v>
      </c>
      <c r="J385" s="89"/>
    </row>
    <row r="386" spans="9:10" x14ac:dyDescent="0.25">
      <c r="I386" s="80" t="s">
        <v>580</v>
      </c>
      <c r="J386" s="74">
        <v>8</v>
      </c>
    </row>
    <row r="387" spans="9:10" x14ac:dyDescent="0.25">
      <c r="I387" s="81" t="s">
        <v>581</v>
      </c>
      <c r="J387" s="74" t="s">
        <v>604</v>
      </c>
    </row>
    <row r="388" spans="9:10" x14ac:dyDescent="0.25">
      <c r="I388" s="80" t="s">
        <v>582</v>
      </c>
      <c r="J388" s="74">
        <v>8</v>
      </c>
    </row>
    <row r="389" spans="9:10" x14ac:dyDescent="0.25">
      <c r="I389" s="80" t="s">
        <v>583</v>
      </c>
      <c r="J389" s="74" t="s">
        <v>606</v>
      </c>
    </row>
    <row r="390" spans="9:10" x14ac:dyDescent="0.25">
      <c r="I390" s="87" t="s">
        <v>593</v>
      </c>
      <c r="J390" s="89"/>
    </row>
    <row r="391" spans="9:10" x14ac:dyDescent="0.25">
      <c r="I391" s="80" t="s">
        <v>580</v>
      </c>
      <c r="J391" s="74">
        <v>8</v>
      </c>
    </row>
    <row r="392" spans="9:10" x14ac:dyDescent="0.25">
      <c r="I392" s="81" t="s">
        <v>581</v>
      </c>
      <c r="J392" s="74" t="s">
        <v>606</v>
      </c>
    </row>
    <row r="393" spans="9:10" x14ac:dyDescent="0.25">
      <c r="I393" s="80" t="s">
        <v>582</v>
      </c>
      <c r="J393" s="74">
        <v>8</v>
      </c>
    </row>
    <row r="394" spans="9:10" x14ac:dyDescent="0.25">
      <c r="I394" s="80" t="s">
        <v>583</v>
      </c>
      <c r="J394" s="74" t="s">
        <v>604</v>
      </c>
    </row>
    <row r="395" spans="9:10" x14ac:dyDescent="0.25">
      <c r="I395" s="87" t="s">
        <v>594</v>
      </c>
      <c r="J395" s="89"/>
    </row>
    <row r="396" spans="9:10" x14ac:dyDescent="0.25">
      <c r="I396" s="80" t="s">
        <v>580</v>
      </c>
      <c r="J396" s="74">
        <v>8</v>
      </c>
    </row>
    <row r="397" spans="9:10" x14ac:dyDescent="0.25">
      <c r="I397" s="81" t="s">
        <v>581</v>
      </c>
      <c r="J397" s="74" t="s">
        <v>604</v>
      </c>
    </row>
    <row r="398" spans="9:10" x14ac:dyDescent="0.25">
      <c r="I398" s="80" t="s">
        <v>582</v>
      </c>
      <c r="J398" s="74">
        <v>8</v>
      </c>
    </row>
    <row r="399" spans="9:10" x14ac:dyDescent="0.25">
      <c r="I399" s="80" t="s">
        <v>583</v>
      </c>
      <c r="J399" s="74" t="s">
        <v>607</v>
      </c>
    </row>
    <row r="400" spans="9:10" x14ac:dyDescent="0.25">
      <c r="I400" s="87" t="s">
        <v>595</v>
      </c>
      <c r="J400" s="89"/>
    </row>
    <row r="401" spans="1:19" x14ac:dyDescent="0.25">
      <c r="I401" s="80" t="s">
        <v>580</v>
      </c>
      <c r="J401" s="74">
        <v>8</v>
      </c>
    </row>
    <row r="402" spans="1:19" x14ac:dyDescent="0.25">
      <c r="I402" s="81" t="s">
        <v>581</v>
      </c>
      <c r="J402" s="74" t="s">
        <v>607</v>
      </c>
    </row>
    <row r="403" spans="1:19" x14ac:dyDescent="0.25">
      <c r="I403" s="80" t="s">
        <v>582</v>
      </c>
      <c r="J403" s="74">
        <v>8</v>
      </c>
    </row>
    <row r="404" spans="1:19" ht="15.75" thickBot="1" x14ac:dyDescent="0.3">
      <c r="I404" s="82" t="s">
        <v>583</v>
      </c>
      <c r="J404" s="77" t="s">
        <v>604</v>
      </c>
    </row>
    <row r="405" spans="1:19" ht="15.75" thickTop="1" x14ac:dyDescent="0.25">
      <c r="J405" s="56"/>
    </row>
    <row r="406" spans="1:19" ht="18.75" x14ac:dyDescent="0.3">
      <c r="A406" s="54" t="s">
        <v>649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</row>
    <row r="407" spans="1:19" x14ac:dyDescent="0.25">
      <c r="D407" t="s">
        <v>669</v>
      </c>
    </row>
    <row r="408" spans="1:19" x14ac:dyDescent="0.25">
      <c r="D408" s="108" t="s">
        <v>667</v>
      </c>
      <c r="E408" s="108"/>
      <c r="F408" s="108"/>
      <c r="G408" s="108"/>
      <c r="H408" s="108"/>
      <c r="I408" s="108"/>
    </row>
    <row r="409" spans="1:19" ht="15.75" thickBot="1" x14ac:dyDescent="0.3">
      <c r="D409" s="57" t="s">
        <v>648</v>
      </c>
    </row>
    <row r="410" spans="1:19" ht="20.25" thickTop="1" thickBot="1" x14ac:dyDescent="0.3">
      <c r="B410" s="2"/>
      <c r="C410" s="3"/>
      <c r="D410" s="58"/>
      <c r="E410" s="59"/>
      <c r="F410" s="2"/>
      <c r="G410" s="3"/>
      <c r="I410" s="127" t="s">
        <v>573</v>
      </c>
      <c r="J410" s="128"/>
      <c r="K410" s="129" t="s">
        <v>574</v>
      </c>
      <c r="L410" s="130"/>
      <c r="M410" s="131" t="s">
        <v>575</v>
      </c>
      <c r="N410" s="132"/>
      <c r="O410" s="133" t="s">
        <v>576</v>
      </c>
      <c r="P410" s="128"/>
      <c r="Q410" s="134" t="s">
        <v>577</v>
      </c>
      <c r="R410" s="128"/>
    </row>
    <row r="411" spans="1:19" ht="15.75" thickTop="1" x14ac:dyDescent="0.25">
      <c r="B411" s="4"/>
      <c r="C411" s="5"/>
      <c r="D411" s="2"/>
      <c r="E411" s="3"/>
      <c r="F411" s="4"/>
      <c r="G411" s="5"/>
      <c r="I411" s="4" t="s">
        <v>644</v>
      </c>
      <c r="J411" s="5"/>
      <c r="K411" s="4" t="s">
        <v>634</v>
      </c>
      <c r="L411" s="5"/>
      <c r="M411" s="2" t="s">
        <v>578</v>
      </c>
      <c r="N411" s="3"/>
      <c r="O411" s="4" t="s">
        <v>626</v>
      </c>
      <c r="P411" s="5"/>
      <c r="Q411" s="4" t="s">
        <v>578</v>
      </c>
      <c r="R411" s="5"/>
    </row>
    <row r="412" spans="1:19" ht="15.75" thickBot="1" x14ac:dyDescent="0.3">
      <c r="B412" s="4"/>
      <c r="C412" s="5"/>
      <c r="D412" s="121" t="s">
        <v>645</v>
      </c>
      <c r="E412" s="122"/>
      <c r="F412" s="4"/>
      <c r="G412" s="5"/>
      <c r="I412" s="4"/>
      <c r="J412" s="5"/>
      <c r="K412" s="4" t="s">
        <v>635</v>
      </c>
      <c r="L412" s="5"/>
      <c r="M412" s="4"/>
      <c r="N412" s="5"/>
      <c r="O412" s="6"/>
      <c r="P412" s="7"/>
      <c r="Q412" s="4"/>
      <c r="R412" s="5"/>
    </row>
    <row r="413" spans="1:19" ht="15.75" thickTop="1" x14ac:dyDescent="0.25">
      <c r="B413" s="4"/>
      <c r="C413" s="5"/>
      <c r="D413" s="123" t="s">
        <v>571</v>
      </c>
      <c r="E413" s="124"/>
      <c r="F413" s="4"/>
      <c r="G413" s="5"/>
      <c r="I413" s="87" t="s">
        <v>579</v>
      </c>
      <c r="J413" s="88"/>
      <c r="K413" s="4" t="s">
        <v>636</v>
      </c>
      <c r="L413" s="5"/>
      <c r="M413" s="78" t="s">
        <v>599</v>
      </c>
      <c r="N413" s="79"/>
      <c r="Q413" s="85" t="s">
        <v>614</v>
      </c>
      <c r="R413" s="86"/>
    </row>
    <row r="414" spans="1:19" x14ac:dyDescent="0.25">
      <c r="B414" s="4"/>
      <c r="C414" s="5"/>
      <c r="F414" s="4"/>
      <c r="G414" s="5"/>
      <c r="I414" s="80" t="s">
        <v>580</v>
      </c>
      <c r="J414" s="74">
        <v>8</v>
      </c>
      <c r="K414" s="4" t="s">
        <v>637</v>
      </c>
      <c r="L414" s="5"/>
      <c r="M414" s="80" t="s">
        <v>580</v>
      </c>
      <c r="N414" s="74">
        <v>8</v>
      </c>
      <c r="Q414" s="80" t="s">
        <v>580</v>
      </c>
      <c r="R414" s="74">
        <v>8</v>
      </c>
    </row>
    <row r="415" spans="1:19" x14ac:dyDescent="0.25">
      <c r="B415" s="4"/>
      <c r="C415" s="5"/>
      <c r="F415" s="4"/>
      <c r="G415" s="5"/>
      <c r="I415" s="81" t="s">
        <v>581</v>
      </c>
      <c r="J415" s="74">
        <v>83</v>
      </c>
      <c r="K415" s="4" t="s">
        <v>638</v>
      </c>
      <c r="L415" s="5"/>
      <c r="M415" s="81" t="s">
        <v>581</v>
      </c>
      <c r="N415" s="74" t="s">
        <v>605</v>
      </c>
      <c r="Q415" s="81" t="s">
        <v>581</v>
      </c>
      <c r="R415" s="74" t="s">
        <v>612</v>
      </c>
    </row>
    <row r="416" spans="1:19" x14ac:dyDescent="0.25">
      <c r="B416" s="4"/>
      <c r="C416" s="5"/>
      <c r="F416" s="4"/>
      <c r="G416" s="5"/>
      <c r="I416" s="80" t="s">
        <v>582</v>
      </c>
      <c r="J416" s="74" t="s">
        <v>659</v>
      </c>
      <c r="K416" s="4" t="s">
        <v>639</v>
      </c>
      <c r="L416" s="5"/>
      <c r="M416" s="80" t="s">
        <v>582</v>
      </c>
      <c r="N416" s="74" t="s">
        <v>659</v>
      </c>
      <c r="Q416" s="80" t="s">
        <v>582</v>
      </c>
      <c r="R416" s="74" t="s">
        <v>659</v>
      </c>
    </row>
    <row r="417" spans="2:18" x14ac:dyDescent="0.25">
      <c r="B417" s="4"/>
      <c r="C417" s="5"/>
      <c r="F417" s="4"/>
      <c r="G417" s="5"/>
      <c r="I417" s="80" t="s">
        <v>583</v>
      </c>
      <c r="J417" s="74">
        <v>110</v>
      </c>
      <c r="K417" s="4" t="s">
        <v>640</v>
      </c>
      <c r="L417" s="5"/>
      <c r="M417" s="80" t="s">
        <v>583</v>
      </c>
      <c r="N417" s="74" t="s">
        <v>605</v>
      </c>
      <c r="Q417" s="80" t="s">
        <v>583</v>
      </c>
      <c r="R417" s="74" t="s">
        <v>603</v>
      </c>
    </row>
    <row r="418" spans="2:18" x14ac:dyDescent="0.25">
      <c r="B418" s="4"/>
      <c r="C418" s="5"/>
      <c r="F418" s="4"/>
      <c r="G418" s="5"/>
      <c r="I418" s="87" t="s">
        <v>584</v>
      </c>
      <c r="J418" s="89"/>
      <c r="K418" s="4" t="s">
        <v>641</v>
      </c>
      <c r="L418" s="5"/>
      <c r="M418" s="78" t="s">
        <v>600</v>
      </c>
      <c r="N418" s="79"/>
      <c r="Q418" s="85" t="s">
        <v>615</v>
      </c>
      <c r="R418" s="86"/>
    </row>
    <row r="419" spans="2:18" x14ac:dyDescent="0.25">
      <c r="B419" s="4"/>
      <c r="C419" s="5"/>
      <c r="F419" s="4"/>
      <c r="G419" s="5"/>
      <c r="I419" s="80" t="s">
        <v>580</v>
      </c>
      <c r="J419" s="74">
        <v>8</v>
      </c>
      <c r="K419" s="4" t="s">
        <v>642</v>
      </c>
      <c r="L419" s="5"/>
      <c r="M419" s="80" t="s">
        <v>580</v>
      </c>
      <c r="N419" s="74">
        <v>8</v>
      </c>
      <c r="Q419" s="80" t="s">
        <v>580</v>
      </c>
      <c r="R419" s="74">
        <v>8</v>
      </c>
    </row>
    <row r="420" spans="2:18" ht="15.75" thickBot="1" x14ac:dyDescent="0.3">
      <c r="B420" s="4"/>
      <c r="C420" s="5"/>
      <c r="D420" s="6"/>
      <c r="E420" s="7"/>
      <c r="F420" s="4"/>
      <c r="G420" s="5"/>
      <c r="I420" s="81" t="s">
        <v>581</v>
      </c>
      <c r="J420" s="74">
        <v>110</v>
      </c>
      <c r="K420" s="4" t="s">
        <v>643</v>
      </c>
      <c r="L420" s="5"/>
      <c r="M420" s="81" t="s">
        <v>581</v>
      </c>
      <c r="N420" s="74" t="s">
        <v>608</v>
      </c>
      <c r="Q420" s="81" t="s">
        <v>581</v>
      </c>
      <c r="R420" s="74" t="s">
        <v>603</v>
      </c>
    </row>
    <row r="421" spans="2:18" ht="16.5" thickTop="1" thickBot="1" x14ac:dyDescent="0.3">
      <c r="B421" s="6"/>
      <c r="C421" s="7"/>
      <c r="D421" s="58"/>
      <c r="E421" s="59"/>
      <c r="F421" s="6"/>
      <c r="G421" s="7"/>
      <c r="I421" s="80" t="s">
        <v>582</v>
      </c>
      <c r="J421" s="74" t="s">
        <v>659</v>
      </c>
      <c r="K421" s="4"/>
      <c r="L421" s="5"/>
      <c r="M421" s="80" t="s">
        <v>582</v>
      </c>
      <c r="N421" s="74" t="s">
        <v>659</v>
      </c>
      <c r="Q421" s="80" t="s">
        <v>582</v>
      </c>
      <c r="R421" s="74" t="s">
        <v>659</v>
      </c>
    </row>
    <row r="422" spans="2:18" ht="16.5" thickTop="1" thickBot="1" x14ac:dyDescent="0.3">
      <c r="I422" s="80" t="s">
        <v>583</v>
      </c>
      <c r="J422" s="74">
        <v>83</v>
      </c>
      <c r="K422" s="102" t="s">
        <v>596</v>
      </c>
      <c r="L422" s="73"/>
      <c r="M422" s="80" t="s">
        <v>583</v>
      </c>
      <c r="N422" s="74" t="s">
        <v>608</v>
      </c>
      <c r="Q422" s="80" t="s">
        <v>583</v>
      </c>
      <c r="R422" s="74" t="s">
        <v>612</v>
      </c>
    </row>
    <row r="423" spans="2:18" ht="16.5" thickTop="1" thickBot="1" x14ac:dyDescent="0.3">
      <c r="B423" s="2"/>
      <c r="C423" s="3"/>
      <c r="D423" s="58"/>
      <c r="E423" s="59"/>
      <c r="F423" s="2"/>
      <c r="G423" s="3"/>
      <c r="I423" s="87" t="s">
        <v>585</v>
      </c>
      <c r="J423" s="89"/>
      <c r="K423" s="80" t="s">
        <v>580</v>
      </c>
      <c r="L423" s="74">
        <v>8</v>
      </c>
      <c r="M423" s="78" t="s">
        <v>601</v>
      </c>
      <c r="N423" s="79"/>
      <c r="Q423" s="125" t="s">
        <v>676</v>
      </c>
      <c r="R423" s="126"/>
    </row>
    <row r="424" spans="2:18" ht="15.75" thickTop="1" x14ac:dyDescent="0.25">
      <c r="B424" s="4"/>
      <c r="C424" s="5"/>
      <c r="D424" s="2"/>
      <c r="E424" s="3"/>
      <c r="F424" s="4"/>
      <c r="G424" s="5"/>
      <c r="I424" s="80" t="s">
        <v>580</v>
      </c>
      <c r="J424" s="74">
        <v>8</v>
      </c>
      <c r="K424" s="81" t="s">
        <v>581</v>
      </c>
      <c r="L424" s="74" t="s">
        <v>611</v>
      </c>
      <c r="M424" s="80" t="s">
        <v>580</v>
      </c>
      <c r="N424" s="74">
        <v>8</v>
      </c>
      <c r="Q424" s="80" t="s">
        <v>580</v>
      </c>
      <c r="R424" s="74">
        <v>8</v>
      </c>
    </row>
    <row r="425" spans="2:18" x14ac:dyDescent="0.25">
      <c r="B425" s="4"/>
      <c r="C425" s="5"/>
      <c r="D425" s="121" t="s">
        <v>650</v>
      </c>
      <c r="E425" s="122"/>
      <c r="F425" s="4"/>
      <c r="G425" s="5"/>
      <c r="I425" s="81" t="s">
        <v>581</v>
      </c>
      <c r="J425" s="74" t="s">
        <v>606</v>
      </c>
      <c r="K425" s="80" t="s">
        <v>582</v>
      </c>
      <c r="L425" s="74" t="s">
        <v>659</v>
      </c>
      <c r="M425" s="81" t="s">
        <v>581</v>
      </c>
      <c r="N425" s="74" t="s">
        <v>604</v>
      </c>
      <c r="Q425" s="81" t="s">
        <v>581</v>
      </c>
      <c r="R425" s="74" t="s">
        <v>616</v>
      </c>
    </row>
    <row r="426" spans="2:18" x14ac:dyDescent="0.25">
      <c r="B426" s="4"/>
      <c r="C426" s="5"/>
      <c r="D426" s="123" t="s">
        <v>571</v>
      </c>
      <c r="E426" s="124"/>
      <c r="F426" s="4"/>
      <c r="G426" s="5"/>
      <c r="I426" s="80" t="s">
        <v>582</v>
      </c>
      <c r="J426" s="74" t="s">
        <v>659</v>
      </c>
      <c r="K426" s="80" t="s">
        <v>583</v>
      </c>
      <c r="L426" s="74" t="s">
        <v>598</v>
      </c>
      <c r="M426" s="80" t="s">
        <v>582</v>
      </c>
      <c r="N426" s="74" t="s">
        <v>659</v>
      </c>
      <c r="Q426" s="80" t="s">
        <v>582</v>
      </c>
      <c r="R426" s="74" t="s">
        <v>659</v>
      </c>
    </row>
    <row r="427" spans="2:18" x14ac:dyDescent="0.25">
      <c r="B427" s="4"/>
      <c r="C427" s="5"/>
      <c r="F427" s="4"/>
      <c r="G427" s="5"/>
      <c r="I427" s="80" t="s">
        <v>583</v>
      </c>
      <c r="J427" s="74">
        <v>81</v>
      </c>
      <c r="K427" s="102" t="s">
        <v>597</v>
      </c>
      <c r="L427" s="73"/>
      <c r="M427" s="80" t="s">
        <v>583</v>
      </c>
      <c r="N427" s="74" t="s">
        <v>603</v>
      </c>
      <c r="Q427" s="80" t="s">
        <v>583</v>
      </c>
      <c r="R427" s="74" t="s">
        <v>603</v>
      </c>
    </row>
    <row r="428" spans="2:18" x14ac:dyDescent="0.25">
      <c r="B428" s="4"/>
      <c r="C428" s="5"/>
      <c r="F428" s="4"/>
      <c r="G428" s="5"/>
      <c r="I428" s="87" t="s">
        <v>586</v>
      </c>
      <c r="J428" s="89"/>
      <c r="K428" s="80" t="s">
        <v>580</v>
      </c>
      <c r="L428" s="74">
        <v>8</v>
      </c>
      <c r="M428" s="78" t="s">
        <v>602</v>
      </c>
      <c r="N428" s="79"/>
      <c r="Q428" s="125" t="s">
        <v>676</v>
      </c>
      <c r="R428" s="126"/>
    </row>
    <row r="429" spans="2:18" x14ac:dyDescent="0.25">
      <c r="B429" s="4"/>
      <c r="C429" s="5"/>
      <c r="F429" s="4"/>
      <c r="G429" s="5"/>
      <c r="I429" s="80" t="s">
        <v>580</v>
      </c>
      <c r="J429" s="74">
        <v>8</v>
      </c>
      <c r="K429" s="81" t="s">
        <v>581</v>
      </c>
      <c r="L429" s="74" t="s">
        <v>598</v>
      </c>
      <c r="M429" s="80" t="s">
        <v>580</v>
      </c>
      <c r="N429" s="74">
        <v>8</v>
      </c>
      <c r="Q429" s="80" t="s">
        <v>580</v>
      </c>
      <c r="R429" s="74">
        <v>8</v>
      </c>
    </row>
    <row r="430" spans="2:18" x14ac:dyDescent="0.25">
      <c r="B430" s="4"/>
      <c r="C430" s="5"/>
      <c r="F430" s="4"/>
      <c r="G430" s="5"/>
      <c r="I430" s="81" t="s">
        <v>581</v>
      </c>
      <c r="J430" s="74" t="s">
        <v>606</v>
      </c>
      <c r="K430" s="80" t="s">
        <v>582</v>
      </c>
      <c r="L430" s="74" t="s">
        <v>659</v>
      </c>
      <c r="M430" s="81" t="s">
        <v>581</v>
      </c>
      <c r="N430" s="74" t="s">
        <v>603</v>
      </c>
      <c r="Q430" s="81" t="s">
        <v>581</v>
      </c>
      <c r="R430" s="74" t="s">
        <v>603</v>
      </c>
    </row>
    <row r="431" spans="2:18" ht="15.75" thickBot="1" x14ac:dyDescent="0.3">
      <c r="B431" s="4"/>
      <c r="C431" s="5"/>
      <c r="F431" s="4"/>
      <c r="G431" s="5"/>
      <c r="I431" s="80" t="s">
        <v>582</v>
      </c>
      <c r="J431" s="74" t="s">
        <v>659</v>
      </c>
      <c r="K431" s="82" t="s">
        <v>583</v>
      </c>
      <c r="L431" s="77" t="s">
        <v>611</v>
      </c>
      <c r="M431" s="80" t="s">
        <v>582</v>
      </c>
      <c r="N431" s="74" t="s">
        <v>659</v>
      </c>
      <c r="Q431" s="80" t="s">
        <v>582</v>
      </c>
      <c r="R431" s="74" t="s">
        <v>659</v>
      </c>
    </row>
    <row r="432" spans="2:18" ht="16.5" thickTop="1" thickBot="1" x14ac:dyDescent="0.3">
      <c r="B432" s="4"/>
      <c r="C432" s="5"/>
      <c r="F432" s="4"/>
      <c r="G432" s="5"/>
      <c r="I432" s="80" t="s">
        <v>583</v>
      </c>
      <c r="J432" s="74">
        <v>81</v>
      </c>
      <c r="M432" s="82" t="s">
        <v>583</v>
      </c>
      <c r="N432" s="77" t="s">
        <v>604</v>
      </c>
      <c r="Q432" s="82" t="s">
        <v>583</v>
      </c>
      <c r="R432" s="77" t="s">
        <v>616</v>
      </c>
    </row>
    <row r="433" spans="1:19" ht="16.5" thickTop="1" thickBot="1" x14ac:dyDescent="0.3">
      <c r="B433" s="4"/>
      <c r="C433" s="5"/>
      <c r="D433" s="6"/>
      <c r="E433" s="7"/>
      <c r="F433" s="4"/>
      <c r="G433" s="5"/>
      <c r="I433" s="87" t="s">
        <v>589</v>
      </c>
      <c r="J433" s="89"/>
      <c r="K433" s="65" t="s">
        <v>655</v>
      </c>
      <c r="L433" s="107" t="s">
        <v>654</v>
      </c>
    </row>
    <row r="434" spans="1:19" ht="16.5" thickTop="1" thickBot="1" x14ac:dyDescent="0.3">
      <c r="B434" s="6"/>
      <c r="C434" s="7"/>
      <c r="D434" s="58"/>
      <c r="E434" s="59"/>
      <c r="F434" s="6"/>
      <c r="G434" s="7"/>
      <c r="I434" s="80" t="s">
        <v>580</v>
      </c>
      <c r="J434" s="74">
        <v>8</v>
      </c>
      <c r="K434" s="66" t="s">
        <v>656</v>
      </c>
      <c r="L434" s="67">
        <v>5</v>
      </c>
    </row>
    <row r="435" spans="1:19" ht="15.75" thickTop="1" x14ac:dyDescent="0.25">
      <c r="I435" s="81" t="s">
        <v>581</v>
      </c>
      <c r="J435" s="74" t="s">
        <v>605</v>
      </c>
      <c r="K435" s="68">
        <v>2</v>
      </c>
      <c r="L435" s="67">
        <v>6</v>
      </c>
    </row>
    <row r="436" spans="1:19" x14ac:dyDescent="0.25">
      <c r="I436" s="80" t="s">
        <v>582</v>
      </c>
      <c r="J436" s="74" t="s">
        <v>659</v>
      </c>
      <c r="K436" s="69" t="s">
        <v>657</v>
      </c>
      <c r="L436" s="67">
        <v>6.5</v>
      </c>
    </row>
    <row r="437" spans="1:19" ht="15.75" thickBot="1" x14ac:dyDescent="0.3">
      <c r="I437" s="82" t="s">
        <v>583</v>
      </c>
      <c r="J437" s="77" t="s">
        <v>605</v>
      </c>
      <c r="K437" s="70" t="s">
        <v>658</v>
      </c>
      <c r="L437" s="71">
        <v>7</v>
      </c>
    </row>
    <row r="438" spans="1:19" ht="15.75" thickTop="1" x14ac:dyDescent="0.25"/>
    <row r="439" spans="1:19" ht="18.75" x14ac:dyDescent="0.3">
      <c r="A439" s="54" t="s">
        <v>651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</row>
    <row r="440" spans="1:19" x14ac:dyDescent="0.25">
      <c r="D440" t="s">
        <v>668</v>
      </c>
    </row>
    <row r="441" spans="1:19" ht="15.75" thickBot="1" x14ac:dyDescent="0.3">
      <c r="D441" s="57" t="s">
        <v>648</v>
      </c>
    </row>
    <row r="442" spans="1:19" ht="12" customHeight="1" thickTop="1" thickBot="1" x14ac:dyDescent="0.3">
      <c r="B442" s="60"/>
      <c r="C442" s="63"/>
      <c r="D442" s="63"/>
      <c r="E442" s="63"/>
      <c r="F442" s="63"/>
      <c r="G442" s="60"/>
      <c r="I442" s="127" t="s">
        <v>573</v>
      </c>
      <c r="J442" s="185"/>
      <c r="K442" s="129" t="s">
        <v>574</v>
      </c>
      <c r="L442" s="130"/>
      <c r="M442" s="131" t="s">
        <v>575</v>
      </c>
      <c r="N442" s="132"/>
      <c r="O442" s="133" t="s">
        <v>576</v>
      </c>
      <c r="P442" s="128"/>
      <c r="Q442" s="134" t="s">
        <v>577</v>
      </c>
      <c r="R442" s="128"/>
    </row>
    <row r="443" spans="1:19" ht="12" customHeight="1" thickTop="1" thickBot="1" x14ac:dyDescent="0.3">
      <c r="B443" s="61"/>
      <c r="G443" s="61"/>
      <c r="I443" s="161"/>
      <c r="J443" s="186"/>
      <c r="K443" s="161"/>
      <c r="L443" s="162"/>
      <c r="M443" s="163"/>
      <c r="N443" s="164"/>
      <c r="O443" s="161"/>
      <c r="P443" s="162"/>
      <c r="Q443" s="161"/>
      <c r="R443" s="162"/>
    </row>
    <row r="444" spans="1:19" ht="15.75" thickTop="1" x14ac:dyDescent="0.25">
      <c r="B444" s="61"/>
      <c r="D444" s="184" t="s">
        <v>645</v>
      </c>
      <c r="E444" s="184"/>
      <c r="G444" s="61"/>
      <c r="I444" s="4" t="s">
        <v>578</v>
      </c>
      <c r="K444" s="4" t="s">
        <v>626</v>
      </c>
      <c r="L444" s="5"/>
      <c r="M444" s="2" t="s">
        <v>652</v>
      </c>
      <c r="N444" s="3"/>
      <c r="O444" s="2" t="s">
        <v>652</v>
      </c>
      <c r="P444" s="5"/>
      <c r="Q444" s="4" t="s">
        <v>626</v>
      </c>
      <c r="R444" s="5"/>
    </row>
    <row r="445" spans="1:19" ht="15.75" thickBot="1" x14ac:dyDescent="0.3">
      <c r="B445" s="61"/>
      <c r="D445" s="135" t="s">
        <v>571</v>
      </c>
      <c r="E445" s="135"/>
      <c r="G445" s="61"/>
      <c r="I445" s="4"/>
      <c r="K445" s="6"/>
      <c r="L445" s="7"/>
      <c r="M445" s="6"/>
      <c r="N445" s="7"/>
      <c r="O445" s="6"/>
      <c r="P445" s="7"/>
      <c r="Q445" s="6"/>
      <c r="R445" s="7"/>
    </row>
    <row r="446" spans="1:19" ht="15.75" thickTop="1" x14ac:dyDescent="0.25">
      <c r="B446" s="61"/>
      <c r="G446" s="61"/>
      <c r="I446" s="87" t="s">
        <v>579</v>
      </c>
      <c r="J446" s="88"/>
    </row>
    <row r="447" spans="1:19" x14ac:dyDescent="0.25">
      <c r="B447" s="61"/>
      <c r="G447" s="61"/>
      <c r="I447" s="80" t="s">
        <v>580</v>
      </c>
      <c r="J447" s="74">
        <v>8</v>
      </c>
    </row>
    <row r="448" spans="1:19" x14ac:dyDescent="0.25">
      <c r="B448" s="61"/>
      <c r="G448" s="61"/>
      <c r="I448" s="81" t="s">
        <v>581</v>
      </c>
      <c r="J448" s="74">
        <v>83</v>
      </c>
    </row>
    <row r="449" spans="2:10" x14ac:dyDescent="0.25">
      <c r="B449" s="61"/>
      <c r="G449" s="61"/>
      <c r="I449" s="80" t="s">
        <v>582</v>
      </c>
      <c r="J449" s="74">
        <v>5</v>
      </c>
    </row>
    <row r="450" spans="2:10" x14ac:dyDescent="0.25">
      <c r="B450" s="61"/>
      <c r="G450" s="61"/>
      <c r="I450" s="80" t="s">
        <v>583</v>
      </c>
      <c r="J450" s="74">
        <v>110</v>
      </c>
    </row>
    <row r="451" spans="2:10" x14ac:dyDescent="0.25">
      <c r="B451" s="61"/>
      <c r="G451" s="61"/>
      <c r="I451" s="87" t="s">
        <v>584</v>
      </c>
      <c r="J451" s="89"/>
    </row>
    <row r="452" spans="2:10" ht="12" customHeight="1" thickBot="1" x14ac:dyDescent="0.3">
      <c r="B452" s="61"/>
      <c r="G452" s="61"/>
      <c r="I452" s="80" t="s">
        <v>580</v>
      </c>
      <c r="J452" s="74">
        <v>8</v>
      </c>
    </row>
    <row r="453" spans="2:10" ht="12" customHeight="1" thickTop="1" thickBot="1" x14ac:dyDescent="0.3">
      <c r="B453" s="62"/>
      <c r="C453" s="63"/>
      <c r="D453" s="63"/>
      <c r="E453" s="63"/>
      <c r="F453" s="59"/>
      <c r="G453" s="62"/>
      <c r="I453" s="81" t="s">
        <v>581</v>
      </c>
      <c r="J453" s="74">
        <v>110</v>
      </c>
    </row>
    <row r="454" spans="2:10" ht="16.5" thickTop="1" thickBot="1" x14ac:dyDescent="0.3">
      <c r="I454" s="80" t="s">
        <v>582</v>
      </c>
      <c r="J454" s="74">
        <v>5</v>
      </c>
    </row>
    <row r="455" spans="2:10" ht="12" customHeight="1" thickTop="1" thickBot="1" x14ac:dyDescent="0.3">
      <c r="B455" s="60"/>
      <c r="C455" s="58"/>
      <c r="D455" s="63"/>
      <c r="E455" s="63"/>
      <c r="F455" s="59"/>
      <c r="G455" s="60"/>
      <c r="I455" s="165" t="s">
        <v>583</v>
      </c>
      <c r="J455" s="166">
        <v>83</v>
      </c>
    </row>
    <row r="456" spans="2:10" ht="12" customHeight="1" thickTop="1" x14ac:dyDescent="0.25">
      <c r="B456" s="61"/>
      <c r="F456" s="5"/>
      <c r="G456" s="61"/>
      <c r="I456" s="165"/>
      <c r="J456" s="167"/>
    </row>
    <row r="457" spans="2:10" x14ac:dyDescent="0.25">
      <c r="B457" s="61"/>
      <c r="D457" s="184" t="s">
        <v>646</v>
      </c>
      <c r="E457" s="184"/>
      <c r="F457" s="5"/>
      <c r="G457" s="61"/>
      <c r="I457" s="87" t="s">
        <v>585</v>
      </c>
      <c r="J457" s="89"/>
    </row>
    <row r="458" spans="2:10" x14ac:dyDescent="0.25">
      <c r="B458" s="61"/>
      <c r="D458" s="135" t="s">
        <v>571</v>
      </c>
      <c r="E458" s="135"/>
      <c r="F458" s="5"/>
      <c r="G458" s="61"/>
      <c r="I458" s="80" t="s">
        <v>580</v>
      </c>
      <c r="J458" s="74">
        <v>8</v>
      </c>
    </row>
    <row r="459" spans="2:10" x14ac:dyDescent="0.25">
      <c r="B459" s="61"/>
      <c r="F459" s="5"/>
      <c r="G459" s="61"/>
      <c r="I459" s="81" t="s">
        <v>581</v>
      </c>
      <c r="J459" s="74" t="s">
        <v>606</v>
      </c>
    </row>
    <row r="460" spans="2:10" x14ac:dyDescent="0.25">
      <c r="B460" s="61"/>
      <c r="F460" s="5"/>
      <c r="G460" s="61"/>
      <c r="I460" s="80" t="s">
        <v>582</v>
      </c>
      <c r="J460" s="74">
        <v>5</v>
      </c>
    </row>
    <row r="461" spans="2:10" x14ac:dyDescent="0.25">
      <c r="B461" s="61"/>
      <c r="F461" s="5"/>
      <c r="G461" s="61"/>
      <c r="I461" s="80" t="s">
        <v>583</v>
      </c>
      <c r="J461" s="74">
        <v>81</v>
      </c>
    </row>
    <row r="462" spans="2:10" x14ac:dyDescent="0.25">
      <c r="B462" s="61"/>
      <c r="F462" s="5"/>
      <c r="G462" s="61"/>
      <c r="I462" s="87" t="s">
        <v>586</v>
      </c>
      <c r="J462" s="89"/>
    </row>
    <row r="463" spans="2:10" x14ac:dyDescent="0.25">
      <c r="B463" s="61"/>
      <c r="F463" s="5"/>
      <c r="G463" s="61"/>
      <c r="I463" s="80" t="s">
        <v>580</v>
      </c>
      <c r="J463" s="74">
        <v>8</v>
      </c>
    </row>
    <row r="464" spans="2:10" x14ac:dyDescent="0.25">
      <c r="B464" s="61"/>
      <c r="F464" s="5"/>
      <c r="G464" s="61"/>
      <c r="I464" s="81" t="s">
        <v>581</v>
      </c>
      <c r="J464" s="74" t="s">
        <v>606</v>
      </c>
    </row>
    <row r="465" spans="2:10" ht="12" customHeight="1" thickBot="1" x14ac:dyDescent="0.3">
      <c r="B465" s="61"/>
      <c r="C465" s="6"/>
      <c r="D465" s="53"/>
      <c r="E465" s="53"/>
      <c r="F465" s="7"/>
      <c r="G465" s="61"/>
      <c r="I465" s="80" t="s">
        <v>582</v>
      </c>
      <c r="J465" s="74">
        <v>5</v>
      </c>
    </row>
    <row r="466" spans="2:10" ht="12" customHeight="1" thickTop="1" thickBot="1" x14ac:dyDescent="0.3">
      <c r="B466" s="62"/>
      <c r="C466" s="58"/>
      <c r="D466" s="63"/>
      <c r="E466" s="63"/>
      <c r="F466" s="59"/>
      <c r="G466" s="62"/>
      <c r="I466" s="80" t="s">
        <v>583</v>
      </c>
      <c r="J466" s="74">
        <v>81</v>
      </c>
    </row>
    <row r="467" spans="2:10" ht="15.75" thickTop="1" x14ac:dyDescent="0.25">
      <c r="I467" s="87" t="s">
        <v>587</v>
      </c>
      <c r="J467" s="89"/>
    </row>
    <row r="468" spans="2:10" x14ac:dyDescent="0.25">
      <c r="I468" s="80" t="s">
        <v>580</v>
      </c>
      <c r="J468" s="74">
        <v>8</v>
      </c>
    </row>
    <row r="469" spans="2:10" x14ac:dyDescent="0.25">
      <c r="I469" s="81" t="s">
        <v>581</v>
      </c>
      <c r="J469" s="74" t="s">
        <v>604</v>
      </c>
    </row>
    <row r="470" spans="2:10" x14ac:dyDescent="0.25">
      <c r="I470" s="80" t="s">
        <v>582</v>
      </c>
      <c r="J470" s="74">
        <v>5</v>
      </c>
    </row>
    <row r="471" spans="2:10" x14ac:dyDescent="0.25">
      <c r="I471" s="80" t="s">
        <v>583</v>
      </c>
      <c r="J471" s="74" t="s">
        <v>607</v>
      </c>
    </row>
    <row r="472" spans="2:10" x14ac:dyDescent="0.25">
      <c r="I472" s="87" t="s">
        <v>588</v>
      </c>
      <c r="J472" s="89"/>
    </row>
    <row r="473" spans="2:10" x14ac:dyDescent="0.25">
      <c r="I473" s="80" t="s">
        <v>580</v>
      </c>
      <c r="J473" s="74">
        <v>8</v>
      </c>
    </row>
    <row r="474" spans="2:10" x14ac:dyDescent="0.25">
      <c r="I474" s="81" t="s">
        <v>581</v>
      </c>
      <c r="J474" s="74" t="s">
        <v>607</v>
      </c>
    </row>
    <row r="475" spans="2:10" x14ac:dyDescent="0.25">
      <c r="I475" s="80" t="s">
        <v>582</v>
      </c>
      <c r="J475" s="74">
        <v>5</v>
      </c>
    </row>
    <row r="476" spans="2:10" x14ac:dyDescent="0.25">
      <c r="I476" s="80" t="s">
        <v>583</v>
      </c>
      <c r="J476" s="74" t="s">
        <v>604</v>
      </c>
    </row>
    <row r="477" spans="2:10" x14ac:dyDescent="0.25">
      <c r="I477" s="87" t="s">
        <v>589</v>
      </c>
      <c r="J477" s="89"/>
    </row>
    <row r="478" spans="2:10" x14ac:dyDescent="0.25">
      <c r="I478" s="80" t="s">
        <v>580</v>
      </c>
      <c r="J478" s="74">
        <v>8</v>
      </c>
    </row>
    <row r="479" spans="2:10" x14ac:dyDescent="0.25">
      <c r="I479" s="81" t="s">
        <v>581</v>
      </c>
      <c r="J479" s="74" t="s">
        <v>605</v>
      </c>
    </row>
    <row r="480" spans="2:10" x14ac:dyDescent="0.25">
      <c r="I480" s="80" t="s">
        <v>582</v>
      </c>
      <c r="J480" s="74">
        <v>5</v>
      </c>
    </row>
    <row r="481" spans="9:10" x14ac:dyDescent="0.25">
      <c r="I481" s="80" t="s">
        <v>583</v>
      </c>
      <c r="J481" s="74" t="s">
        <v>605</v>
      </c>
    </row>
    <row r="482" spans="9:10" x14ac:dyDescent="0.25">
      <c r="I482" s="109" t="s">
        <v>590</v>
      </c>
      <c r="J482" s="89"/>
    </row>
    <row r="483" spans="9:10" x14ac:dyDescent="0.25">
      <c r="I483" s="80" t="s">
        <v>580</v>
      </c>
      <c r="J483" s="74">
        <v>8</v>
      </c>
    </row>
    <row r="484" spans="9:10" x14ac:dyDescent="0.25">
      <c r="I484" s="81" t="s">
        <v>581</v>
      </c>
      <c r="J484" s="74" t="s">
        <v>604</v>
      </c>
    </row>
    <row r="485" spans="9:10" x14ac:dyDescent="0.25">
      <c r="I485" s="80" t="s">
        <v>582</v>
      </c>
      <c r="J485" s="74">
        <v>5</v>
      </c>
    </row>
    <row r="486" spans="9:10" x14ac:dyDescent="0.25">
      <c r="I486" s="80" t="s">
        <v>583</v>
      </c>
      <c r="J486" s="74" t="s">
        <v>607</v>
      </c>
    </row>
    <row r="487" spans="9:10" x14ac:dyDescent="0.25">
      <c r="I487" s="119" t="s">
        <v>591</v>
      </c>
      <c r="J487" s="183"/>
    </row>
    <row r="488" spans="9:10" x14ac:dyDescent="0.25">
      <c r="I488" s="80" t="s">
        <v>580</v>
      </c>
      <c r="J488" s="74">
        <v>8</v>
      </c>
    </row>
    <row r="489" spans="9:10" x14ac:dyDescent="0.25">
      <c r="I489" s="81" t="s">
        <v>581</v>
      </c>
      <c r="J489" s="74" t="s">
        <v>607</v>
      </c>
    </row>
    <row r="490" spans="9:10" x14ac:dyDescent="0.25">
      <c r="I490" s="80" t="s">
        <v>582</v>
      </c>
      <c r="J490" s="74">
        <v>5</v>
      </c>
    </row>
    <row r="491" spans="9:10" x14ac:dyDescent="0.25">
      <c r="I491" s="80" t="s">
        <v>583</v>
      </c>
      <c r="J491" s="74" t="s">
        <v>604</v>
      </c>
    </row>
    <row r="492" spans="9:10" x14ac:dyDescent="0.25">
      <c r="I492" s="87" t="s">
        <v>592</v>
      </c>
      <c r="J492" s="89"/>
    </row>
    <row r="493" spans="9:10" x14ac:dyDescent="0.25">
      <c r="I493" s="80" t="s">
        <v>580</v>
      </c>
      <c r="J493" s="74">
        <v>8</v>
      </c>
    </row>
    <row r="494" spans="9:10" x14ac:dyDescent="0.25">
      <c r="I494" s="81" t="s">
        <v>581</v>
      </c>
      <c r="J494" s="74" t="s">
        <v>604</v>
      </c>
    </row>
    <row r="495" spans="9:10" x14ac:dyDescent="0.25">
      <c r="I495" s="80" t="s">
        <v>582</v>
      </c>
      <c r="J495" s="74">
        <v>5</v>
      </c>
    </row>
    <row r="496" spans="9:10" x14ac:dyDescent="0.25">
      <c r="I496" s="80" t="s">
        <v>583</v>
      </c>
      <c r="J496" s="74" t="s">
        <v>606</v>
      </c>
    </row>
    <row r="497" spans="9:10" x14ac:dyDescent="0.25">
      <c r="I497" s="87" t="s">
        <v>593</v>
      </c>
      <c r="J497" s="89"/>
    </row>
    <row r="498" spans="9:10" x14ac:dyDescent="0.25">
      <c r="I498" s="80" t="s">
        <v>580</v>
      </c>
      <c r="J498" s="74">
        <v>8</v>
      </c>
    </row>
    <row r="499" spans="9:10" x14ac:dyDescent="0.25">
      <c r="I499" s="81" t="s">
        <v>581</v>
      </c>
      <c r="J499" s="74" t="s">
        <v>606</v>
      </c>
    </row>
    <row r="500" spans="9:10" x14ac:dyDescent="0.25">
      <c r="I500" s="80" t="s">
        <v>582</v>
      </c>
      <c r="J500" s="74">
        <v>5</v>
      </c>
    </row>
    <row r="501" spans="9:10" x14ac:dyDescent="0.25">
      <c r="I501" s="80" t="s">
        <v>583</v>
      </c>
      <c r="J501" s="74" t="s">
        <v>604</v>
      </c>
    </row>
    <row r="502" spans="9:10" x14ac:dyDescent="0.25">
      <c r="I502" s="87" t="s">
        <v>594</v>
      </c>
      <c r="J502" s="89"/>
    </row>
    <row r="503" spans="9:10" x14ac:dyDescent="0.25">
      <c r="I503" s="80" t="s">
        <v>580</v>
      </c>
      <c r="J503" s="74">
        <v>8</v>
      </c>
    </row>
    <row r="504" spans="9:10" x14ac:dyDescent="0.25">
      <c r="I504" s="81" t="s">
        <v>581</v>
      </c>
      <c r="J504" s="74" t="s">
        <v>604</v>
      </c>
    </row>
    <row r="505" spans="9:10" x14ac:dyDescent="0.25">
      <c r="I505" s="80" t="s">
        <v>582</v>
      </c>
      <c r="J505" s="74">
        <v>5</v>
      </c>
    </row>
    <row r="506" spans="9:10" x14ac:dyDescent="0.25">
      <c r="I506" s="80" t="s">
        <v>583</v>
      </c>
      <c r="J506" s="74" t="s">
        <v>607</v>
      </c>
    </row>
    <row r="507" spans="9:10" x14ac:dyDescent="0.25">
      <c r="I507" s="87" t="s">
        <v>595</v>
      </c>
      <c r="J507" s="89"/>
    </row>
    <row r="508" spans="9:10" x14ac:dyDescent="0.25">
      <c r="I508" s="80" t="s">
        <v>580</v>
      </c>
      <c r="J508" s="74">
        <v>8</v>
      </c>
    </row>
    <row r="509" spans="9:10" x14ac:dyDescent="0.25">
      <c r="I509" s="81" t="s">
        <v>581</v>
      </c>
      <c r="J509" s="74" t="s">
        <v>607</v>
      </c>
    </row>
    <row r="510" spans="9:10" x14ac:dyDescent="0.25">
      <c r="I510" s="80" t="s">
        <v>582</v>
      </c>
      <c r="J510" s="74">
        <v>5</v>
      </c>
    </row>
    <row r="511" spans="9:10" ht="15.75" thickBot="1" x14ac:dyDescent="0.3">
      <c r="I511" s="82" t="s">
        <v>583</v>
      </c>
      <c r="J511" s="77" t="s">
        <v>604</v>
      </c>
    </row>
    <row r="512" spans="9:10" ht="15.75" thickTop="1" x14ac:dyDescent="0.25">
      <c r="J512" s="56"/>
    </row>
    <row r="513" spans="1:19" ht="18.75" x14ac:dyDescent="0.3">
      <c r="A513" s="54" t="s">
        <v>653</v>
      </c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</row>
    <row r="514" spans="1:19" x14ac:dyDescent="0.25">
      <c r="D514" t="s">
        <v>671</v>
      </c>
    </row>
    <row r="515" spans="1:19" x14ac:dyDescent="0.25">
      <c r="D515" s="108" t="s">
        <v>670</v>
      </c>
      <c r="E515" s="108"/>
      <c r="F515" s="108"/>
      <c r="G515" s="108"/>
      <c r="H515" s="108"/>
      <c r="I515" s="108"/>
      <c r="J515" s="108"/>
      <c r="K515" s="108"/>
    </row>
    <row r="516" spans="1:19" ht="15.75" thickBot="1" x14ac:dyDescent="0.3">
      <c r="D516" s="57" t="s">
        <v>648</v>
      </c>
    </row>
    <row r="517" spans="1:19" ht="20.25" thickTop="1" thickBot="1" x14ac:dyDescent="0.3">
      <c r="B517" s="2"/>
      <c r="C517" s="3"/>
      <c r="D517" s="2"/>
      <c r="E517" s="3"/>
      <c r="F517" s="2"/>
      <c r="G517" s="3"/>
      <c r="I517" s="127" t="s">
        <v>573</v>
      </c>
      <c r="J517" s="128"/>
      <c r="K517" s="129" t="s">
        <v>574</v>
      </c>
      <c r="L517" s="130"/>
      <c r="M517" s="131" t="s">
        <v>575</v>
      </c>
      <c r="N517" s="132"/>
      <c r="O517" s="133" t="s">
        <v>576</v>
      </c>
      <c r="P517" s="128"/>
      <c r="Q517" s="134" t="s">
        <v>577</v>
      </c>
      <c r="R517" s="128"/>
    </row>
    <row r="518" spans="1:19" ht="16.5" thickTop="1" thickBot="1" x14ac:dyDescent="0.3">
      <c r="B518" s="4"/>
      <c r="C518" s="5"/>
      <c r="D518" s="6"/>
      <c r="E518" s="7"/>
      <c r="F518" s="4"/>
      <c r="G518" s="5"/>
      <c r="I518" s="4" t="s">
        <v>578</v>
      </c>
      <c r="J518" s="5"/>
      <c r="K518" s="4" t="s">
        <v>578</v>
      </c>
      <c r="L518" s="5"/>
      <c r="M518" s="2" t="s">
        <v>578</v>
      </c>
      <c r="N518" s="3"/>
      <c r="O518" s="4" t="s">
        <v>578</v>
      </c>
      <c r="P518" s="5"/>
      <c r="Q518" s="4" t="s">
        <v>578</v>
      </c>
      <c r="R518" s="5"/>
    </row>
    <row r="519" spans="1:19" ht="15.75" thickTop="1" x14ac:dyDescent="0.25">
      <c r="B519" s="4"/>
      <c r="C519" s="5"/>
      <c r="D519" s="121" t="s">
        <v>645</v>
      </c>
      <c r="E519" s="122"/>
      <c r="F519" s="4"/>
      <c r="G519" s="5"/>
      <c r="I519" s="4"/>
      <c r="J519" s="5"/>
      <c r="K519" s="4"/>
      <c r="L519" s="5"/>
      <c r="M519" s="4"/>
      <c r="N519" s="5"/>
      <c r="O519" s="4"/>
      <c r="P519" s="5"/>
      <c r="Q519" s="4"/>
      <c r="R519" s="5"/>
    </row>
    <row r="520" spans="1:19" x14ac:dyDescent="0.25">
      <c r="B520" s="4"/>
      <c r="C520" s="5"/>
      <c r="D520" s="123" t="s">
        <v>571</v>
      </c>
      <c r="E520" s="124"/>
      <c r="F520" s="4"/>
      <c r="G520" s="5"/>
      <c r="I520" s="87" t="s">
        <v>579</v>
      </c>
      <c r="J520" s="88"/>
      <c r="K520" s="102" t="s">
        <v>596</v>
      </c>
      <c r="L520" s="73"/>
      <c r="M520" s="78" t="s">
        <v>599</v>
      </c>
      <c r="N520" s="79"/>
      <c r="O520" s="83" t="s">
        <v>609</v>
      </c>
      <c r="P520" s="84"/>
      <c r="Q520" s="85" t="s">
        <v>614</v>
      </c>
      <c r="R520" s="86"/>
    </row>
    <row r="521" spans="1:19" x14ac:dyDescent="0.25">
      <c r="B521" s="4"/>
      <c r="C521" s="5"/>
      <c r="F521" s="4"/>
      <c r="G521" s="5"/>
      <c r="I521" s="80" t="s">
        <v>580</v>
      </c>
      <c r="J521" s="74">
        <v>8</v>
      </c>
      <c r="K521" s="80" t="s">
        <v>580</v>
      </c>
      <c r="L521" s="74">
        <v>8</v>
      </c>
      <c r="M521" s="80" t="s">
        <v>580</v>
      </c>
      <c r="N521" s="74">
        <v>8</v>
      </c>
      <c r="O521" s="80" t="s">
        <v>580</v>
      </c>
      <c r="P521" s="74">
        <v>8</v>
      </c>
      <c r="Q521" s="80" t="s">
        <v>580</v>
      </c>
      <c r="R521" s="74">
        <v>8</v>
      </c>
    </row>
    <row r="522" spans="1:19" x14ac:dyDescent="0.25">
      <c r="B522" s="4"/>
      <c r="C522" s="5"/>
      <c r="F522" s="4"/>
      <c r="G522" s="5"/>
      <c r="I522" s="81" t="s">
        <v>581</v>
      </c>
      <c r="J522" s="74">
        <v>83</v>
      </c>
      <c r="K522" s="81" t="s">
        <v>581</v>
      </c>
      <c r="L522" s="74" t="s">
        <v>611</v>
      </c>
      <c r="M522" s="81" t="s">
        <v>581</v>
      </c>
      <c r="N522" s="74" t="s">
        <v>605</v>
      </c>
      <c r="O522" s="81" t="s">
        <v>581</v>
      </c>
      <c r="P522" s="74" t="s">
        <v>612</v>
      </c>
      <c r="Q522" s="81" t="s">
        <v>581</v>
      </c>
      <c r="R522" s="74" t="s">
        <v>612</v>
      </c>
    </row>
    <row r="523" spans="1:19" x14ac:dyDescent="0.25">
      <c r="B523" s="4"/>
      <c r="C523" s="5"/>
      <c r="F523" s="4"/>
      <c r="G523" s="5"/>
      <c r="I523" s="80" t="s">
        <v>582</v>
      </c>
      <c r="J523" s="74">
        <v>8</v>
      </c>
      <c r="K523" s="80" t="s">
        <v>582</v>
      </c>
      <c r="L523" s="74">
        <v>8</v>
      </c>
      <c r="M523" s="80" t="s">
        <v>582</v>
      </c>
      <c r="N523" s="74">
        <v>8</v>
      </c>
      <c r="O523" s="80" t="s">
        <v>582</v>
      </c>
      <c r="P523" s="74">
        <v>8</v>
      </c>
      <c r="Q523" s="80" t="s">
        <v>582</v>
      </c>
      <c r="R523" s="74">
        <v>8</v>
      </c>
    </row>
    <row r="524" spans="1:19" x14ac:dyDescent="0.25">
      <c r="B524" s="4"/>
      <c r="C524" s="5"/>
      <c r="F524" s="4"/>
      <c r="G524" s="5"/>
      <c r="I524" s="80" t="s">
        <v>583</v>
      </c>
      <c r="J524" s="74">
        <v>110</v>
      </c>
      <c r="K524" s="80" t="s">
        <v>583</v>
      </c>
      <c r="L524" s="74" t="s">
        <v>598</v>
      </c>
      <c r="M524" s="80" t="s">
        <v>583</v>
      </c>
      <c r="N524" s="74" t="s">
        <v>605</v>
      </c>
      <c r="O524" s="80" t="s">
        <v>583</v>
      </c>
      <c r="P524" s="74" t="s">
        <v>613</v>
      </c>
      <c r="Q524" s="80" t="s">
        <v>583</v>
      </c>
      <c r="R524" s="74" t="s">
        <v>603</v>
      </c>
    </row>
    <row r="525" spans="1:19" x14ac:dyDescent="0.25">
      <c r="B525" s="4"/>
      <c r="C525" s="5"/>
      <c r="F525" s="4"/>
      <c r="G525" s="5"/>
      <c r="I525" s="87" t="s">
        <v>584</v>
      </c>
      <c r="J525" s="89"/>
      <c r="K525" s="102" t="s">
        <v>597</v>
      </c>
      <c r="L525" s="73"/>
      <c r="M525" s="78" t="s">
        <v>600</v>
      </c>
      <c r="N525" s="79"/>
      <c r="O525" s="83" t="s">
        <v>610</v>
      </c>
      <c r="P525" s="84"/>
      <c r="Q525" s="85" t="s">
        <v>615</v>
      </c>
      <c r="R525" s="86"/>
    </row>
    <row r="526" spans="1:19" ht="15.75" thickBot="1" x14ac:dyDescent="0.3">
      <c r="B526" s="4"/>
      <c r="C526" s="5"/>
      <c r="F526" s="4"/>
      <c r="G526" s="5"/>
      <c r="I526" s="80" t="s">
        <v>580</v>
      </c>
      <c r="J526" s="74">
        <v>8</v>
      </c>
      <c r="K526" s="80" t="s">
        <v>580</v>
      </c>
      <c r="L526" s="74">
        <v>8</v>
      </c>
      <c r="M526" s="80" t="s">
        <v>580</v>
      </c>
      <c r="N526" s="74">
        <v>8</v>
      </c>
      <c r="O526" s="80" t="s">
        <v>580</v>
      </c>
      <c r="P526" s="74">
        <v>8</v>
      </c>
      <c r="Q526" s="80" t="s">
        <v>580</v>
      </c>
      <c r="R526" s="74">
        <v>8</v>
      </c>
    </row>
    <row r="527" spans="1:19" ht="15.75" thickTop="1" x14ac:dyDescent="0.25">
      <c r="B527" s="4"/>
      <c r="C527" s="5"/>
      <c r="D527" s="2"/>
      <c r="E527" s="3"/>
      <c r="F527" s="4"/>
      <c r="G527" s="5"/>
      <c r="I527" s="81" t="s">
        <v>581</v>
      </c>
      <c r="J527" s="74">
        <v>110</v>
      </c>
      <c r="K527" s="81" t="s">
        <v>581</v>
      </c>
      <c r="L527" s="74" t="s">
        <v>598</v>
      </c>
      <c r="M527" s="81" t="s">
        <v>581</v>
      </c>
      <c r="N527" s="74" t="s">
        <v>608</v>
      </c>
      <c r="O527" s="81" t="s">
        <v>581</v>
      </c>
      <c r="P527" s="74" t="s">
        <v>613</v>
      </c>
      <c r="Q527" s="81" t="s">
        <v>581</v>
      </c>
      <c r="R527" s="74" t="s">
        <v>603</v>
      </c>
    </row>
    <row r="528" spans="1:19" ht="15.75" thickBot="1" x14ac:dyDescent="0.3">
      <c r="B528" s="6"/>
      <c r="C528" s="7"/>
      <c r="D528" s="6"/>
      <c r="E528" s="7"/>
      <c r="F528" s="6"/>
      <c r="G528" s="7"/>
      <c r="I528" s="80" t="s">
        <v>582</v>
      </c>
      <c r="J528" s="74">
        <v>8</v>
      </c>
      <c r="K528" s="80" t="s">
        <v>582</v>
      </c>
      <c r="L528" s="74">
        <v>8</v>
      </c>
      <c r="M528" s="80" t="s">
        <v>582</v>
      </c>
      <c r="N528" s="74">
        <v>8</v>
      </c>
      <c r="O528" s="80" t="s">
        <v>582</v>
      </c>
      <c r="P528" s="74">
        <v>8</v>
      </c>
      <c r="Q528" s="80" t="s">
        <v>582</v>
      </c>
      <c r="R528" s="74">
        <v>8</v>
      </c>
    </row>
    <row r="529" spans="2:18" ht="16.5" thickTop="1" thickBot="1" x14ac:dyDescent="0.3">
      <c r="I529" s="80" t="s">
        <v>583</v>
      </c>
      <c r="J529" s="74">
        <v>83</v>
      </c>
      <c r="K529" s="82" t="s">
        <v>583</v>
      </c>
      <c r="L529" s="77" t="s">
        <v>611</v>
      </c>
      <c r="M529" s="80" t="s">
        <v>583</v>
      </c>
      <c r="N529" s="74" t="s">
        <v>608</v>
      </c>
      <c r="O529" s="82" t="s">
        <v>583</v>
      </c>
      <c r="P529" s="77" t="s">
        <v>612</v>
      </c>
      <c r="Q529" s="80" t="s">
        <v>583</v>
      </c>
      <c r="R529" s="74" t="s">
        <v>612</v>
      </c>
    </row>
    <row r="530" spans="2:18" ht="15.75" thickTop="1" x14ac:dyDescent="0.25">
      <c r="B530" s="2"/>
      <c r="C530" s="3"/>
      <c r="D530" s="2"/>
      <c r="E530" s="3"/>
      <c r="F530" s="2"/>
      <c r="G530" s="3"/>
      <c r="I530" s="87" t="s">
        <v>585</v>
      </c>
      <c r="J530" s="89"/>
      <c r="M530" s="78" t="s">
        <v>601</v>
      </c>
      <c r="N530" s="79"/>
      <c r="Q530" s="125" t="s">
        <v>676</v>
      </c>
      <c r="R530" s="126"/>
    </row>
    <row r="531" spans="2:18" ht="15.75" thickBot="1" x14ac:dyDescent="0.3">
      <c r="B531" s="4"/>
      <c r="C531" s="5"/>
      <c r="D531" s="6"/>
      <c r="E531" s="7"/>
      <c r="F531" s="4"/>
      <c r="G531" s="5"/>
      <c r="I531" s="80" t="s">
        <v>580</v>
      </c>
      <c r="J531" s="74">
        <v>8</v>
      </c>
      <c r="M531" s="80" t="s">
        <v>580</v>
      </c>
      <c r="N531" s="74">
        <v>8</v>
      </c>
      <c r="Q531" s="80" t="s">
        <v>580</v>
      </c>
      <c r="R531" s="74">
        <v>8</v>
      </c>
    </row>
    <row r="532" spans="2:18" ht="15.75" thickTop="1" x14ac:dyDescent="0.25">
      <c r="B532" s="4"/>
      <c r="C532" s="5"/>
      <c r="D532" s="121" t="s">
        <v>646</v>
      </c>
      <c r="E532" s="122"/>
      <c r="F532" s="4"/>
      <c r="G532" s="5"/>
      <c r="I532" s="81" t="s">
        <v>581</v>
      </c>
      <c r="J532" s="74" t="s">
        <v>606</v>
      </c>
      <c r="M532" s="81" t="s">
        <v>581</v>
      </c>
      <c r="N532" s="74" t="s">
        <v>604</v>
      </c>
      <c r="Q532" s="81" t="s">
        <v>581</v>
      </c>
      <c r="R532" s="74" t="s">
        <v>616</v>
      </c>
    </row>
    <row r="533" spans="2:18" x14ac:dyDescent="0.25">
      <c r="B533" s="4"/>
      <c r="C533" s="5"/>
      <c r="D533" s="123" t="s">
        <v>571</v>
      </c>
      <c r="E533" s="124"/>
      <c r="F533" s="4"/>
      <c r="G533" s="5"/>
      <c r="I533" s="80" t="s">
        <v>582</v>
      </c>
      <c r="J533" s="74">
        <v>8</v>
      </c>
      <c r="M533" s="80" t="s">
        <v>582</v>
      </c>
      <c r="N533" s="74">
        <v>8</v>
      </c>
      <c r="Q533" s="80" t="s">
        <v>582</v>
      </c>
      <c r="R533" s="74">
        <v>8</v>
      </c>
    </row>
    <row r="534" spans="2:18" x14ac:dyDescent="0.25">
      <c r="B534" s="4"/>
      <c r="C534" s="5"/>
      <c r="F534" s="4"/>
      <c r="G534" s="5"/>
      <c r="I534" s="80" t="s">
        <v>583</v>
      </c>
      <c r="J534" s="74">
        <v>81</v>
      </c>
      <c r="M534" s="80" t="s">
        <v>583</v>
      </c>
      <c r="N534" s="74" t="s">
        <v>603</v>
      </c>
      <c r="Q534" s="80" t="s">
        <v>583</v>
      </c>
      <c r="R534" s="74" t="s">
        <v>603</v>
      </c>
    </row>
    <row r="535" spans="2:18" x14ac:dyDescent="0.25">
      <c r="B535" s="4"/>
      <c r="C535" s="5"/>
      <c r="F535" s="4"/>
      <c r="G535" s="5"/>
      <c r="I535" s="87" t="s">
        <v>586</v>
      </c>
      <c r="J535" s="89"/>
      <c r="M535" s="78" t="s">
        <v>602</v>
      </c>
      <c r="N535" s="79"/>
      <c r="Q535" s="125" t="s">
        <v>676</v>
      </c>
      <c r="R535" s="126"/>
    </row>
    <row r="536" spans="2:18" x14ac:dyDescent="0.25">
      <c r="B536" s="4"/>
      <c r="C536" s="5"/>
      <c r="F536" s="4"/>
      <c r="G536" s="5"/>
      <c r="I536" s="80" t="s">
        <v>580</v>
      </c>
      <c r="J536" s="74">
        <v>8</v>
      </c>
      <c r="M536" s="80" t="s">
        <v>580</v>
      </c>
      <c r="N536" s="74">
        <v>8</v>
      </c>
      <c r="Q536" s="80" t="s">
        <v>580</v>
      </c>
      <c r="R536" s="74">
        <v>8</v>
      </c>
    </row>
    <row r="537" spans="2:18" x14ac:dyDescent="0.25">
      <c r="B537" s="4"/>
      <c r="C537" s="5"/>
      <c r="F537" s="4"/>
      <c r="G537" s="5"/>
      <c r="I537" s="81" t="s">
        <v>581</v>
      </c>
      <c r="J537" s="74" t="s">
        <v>606</v>
      </c>
      <c r="M537" s="81" t="s">
        <v>581</v>
      </c>
      <c r="N537" s="74" t="s">
        <v>603</v>
      </c>
      <c r="Q537" s="81" t="s">
        <v>581</v>
      </c>
      <c r="R537" s="74" t="s">
        <v>603</v>
      </c>
    </row>
    <row r="538" spans="2:18" x14ac:dyDescent="0.25">
      <c r="B538" s="4"/>
      <c r="C538" s="5"/>
      <c r="F538" s="4"/>
      <c r="G538" s="5"/>
      <c r="I538" s="80" t="s">
        <v>582</v>
      </c>
      <c r="J538" s="74">
        <v>8</v>
      </c>
      <c r="M538" s="80" t="s">
        <v>582</v>
      </c>
      <c r="N538" s="74">
        <v>8</v>
      </c>
      <c r="Q538" s="80" t="s">
        <v>582</v>
      </c>
      <c r="R538" s="74">
        <v>8</v>
      </c>
    </row>
    <row r="539" spans="2:18" ht="15.75" thickBot="1" x14ac:dyDescent="0.3">
      <c r="B539" s="4"/>
      <c r="C539" s="5"/>
      <c r="F539" s="4"/>
      <c r="G539" s="5"/>
      <c r="I539" s="80" t="s">
        <v>583</v>
      </c>
      <c r="J539" s="74">
        <v>81</v>
      </c>
      <c r="M539" s="82" t="s">
        <v>583</v>
      </c>
      <c r="N539" s="77" t="s">
        <v>604</v>
      </c>
      <c r="Q539" s="82" t="s">
        <v>583</v>
      </c>
      <c r="R539" s="77" t="s">
        <v>616</v>
      </c>
    </row>
    <row r="540" spans="2:18" ht="15.75" thickTop="1" x14ac:dyDescent="0.25">
      <c r="B540" s="4"/>
      <c r="C540" s="5"/>
      <c r="D540" s="2"/>
      <c r="E540" s="3"/>
      <c r="F540" s="4"/>
      <c r="G540" s="5"/>
      <c r="I540" s="87" t="s">
        <v>587</v>
      </c>
      <c r="J540" s="89"/>
    </row>
    <row r="541" spans="2:18" ht="15.75" thickBot="1" x14ac:dyDescent="0.3">
      <c r="B541" s="6"/>
      <c r="C541" s="7"/>
      <c r="D541" s="6"/>
      <c r="E541" s="7"/>
      <c r="F541" s="6"/>
      <c r="G541" s="7"/>
      <c r="I541" s="80" t="s">
        <v>580</v>
      </c>
      <c r="J541" s="74">
        <v>8</v>
      </c>
    </row>
    <row r="542" spans="2:18" ht="15.75" thickTop="1" x14ac:dyDescent="0.25">
      <c r="I542" s="81" t="s">
        <v>581</v>
      </c>
      <c r="J542" s="74" t="s">
        <v>604</v>
      </c>
    </row>
    <row r="543" spans="2:18" x14ac:dyDescent="0.25">
      <c r="I543" s="80" t="s">
        <v>582</v>
      </c>
      <c r="J543" s="74">
        <v>8</v>
      </c>
    </row>
    <row r="544" spans="2:18" x14ac:dyDescent="0.25">
      <c r="I544" s="80" t="s">
        <v>583</v>
      </c>
      <c r="J544" s="74" t="s">
        <v>607</v>
      </c>
    </row>
    <row r="545" spans="9:10" x14ac:dyDescent="0.25">
      <c r="I545" s="87" t="s">
        <v>588</v>
      </c>
      <c r="J545" s="89"/>
    </row>
    <row r="546" spans="9:10" x14ac:dyDescent="0.25">
      <c r="I546" s="80" t="s">
        <v>580</v>
      </c>
      <c r="J546" s="74">
        <v>8</v>
      </c>
    </row>
    <row r="547" spans="9:10" x14ac:dyDescent="0.25">
      <c r="I547" s="81" t="s">
        <v>581</v>
      </c>
      <c r="J547" s="74" t="s">
        <v>607</v>
      </c>
    </row>
    <row r="548" spans="9:10" x14ac:dyDescent="0.25">
      <c r="I548" s="80" t="s">
        <v>582</v>
      </c>
      <c r="J548" s="74">
        <v>8</v>
      </c>
    </row>
    <row r="549" spans="9:10" x14ac:dyDescent="0.25">
      <c r="I549" s="80" t="s">
        <v>583</v>
      </c>
      <c r="J549" s="74" t="s">
        <v>604</v>
      </c>
    </row>
    <row r="550" spans="9:10" x14ac:dyDescent="0.25">
      <c r="I550" s="87" t="s">
        <v>589</v>
      </c>
      <c r="J550" s="89"/>
    </row>
    <row r="551" spans="9:10" x14ac:dyDescent="0.25">
      <c r="I551" s="80" t="s">
        <v>580</v>
      </c>
      <c r="J551" s="74">
        <v>8</v>
      </c>
    </row>
    <row r="552" spans="9:10" x14ac:dyDescent="0.25">
      <c r="I552" s="81" t="s">
        <v>581</v>
      </c>
      <c r="J552" s="74" t="s">
        <v>605</v>
      </c>
    </row>
    <row r="553" spans="9:10" x14ac:dyDescent="0.25">
      <c r="I553" s="80" t="s">
        <v>582</v>
      </c>
      <c r="J553" s="74">
        <v>8</v>
      </c>
    </row>
    <row r="554" spans="9:10" x14ac:dyDescent="0.25">
      <c r="I554" s="80" t="s">
        <v>583</v>
      </c>
      <c r="J554" s="74" t="s">
        <v>605</v>
      </c>
    </row>
    <row r="555" spans="9:10" x14ac:dyDescent="0.25">
      <c r="I555" s="109" t="s">
        <v>590</v>
      </c>
      <c r="J555" s="89"/>
    </row>
    <row r="556" spans="9:10" x14ac:dyDescent="0.25">
      <c r="I556" s="80" t="s">
        <v>580</v>
      </c>
      <c r="J556" s="74">
        <v>8</v>
      </c>
    </row>
    <row r="557" spans="9:10" x14ac:dyDescent="0.25">
      <c r="I557" s="81" t="s">
        <v>581</v>
      </c>
      <c r="J557" s="74" t="s">
        <v>604</v>
      </c>
    </row>
    <row r="558" spans="9:10" x14ac:dyDescent="0.25">
      <c r="I558" s="80" t="s">
        <v>582</v>
      </c>
      <c r="J558" s="74">
        <v>8</v>
      </c>
    </row>
    <row r="559" spans="9:10" x14ac:dyDescent="0.25">
      <c r="I559" s="80" t="s">
        <v>583</v>
      </c>
      <c r="J559" s="74" t="s">
        <v>607</v>
      </c>
    </row>
    <row r="560" spans="9:10" x14ac:dyDescent="0.25">
      <c r="I560" s="119" t="s">
        <v>591</v>
      </c>
      <c r="J560" s="120"/>
    </row>
    <row r="561" spans="9:10" x14ac:dyDescent="0.25">
      <c r="I561" s="80" t="s">
        <v>580</v>
      </c>
      <c r="J561" s="74">
        <v>8</v>
      </c>
    </row>
    <row r="562" spans="9:10" x14ac:dyDescent="0.25">
      <c r="I562" s="81" t="s">
        <v>581</v>
      </c>
      <c r="J562" s="74" t="s">
        <v>607</v>
      </c>
    </row>
    <row r="563" spans="9:10" x14ac:dyDescent="0.25">
      <c r="I563" s="80" t="s">
        <v>582</v>
      </c>
      <c r="J563" s="74">
        <v>8</v>
      </c>
    </row>
    <row r="564" spans="9:10" x14ac:dyDescent="0.25">
      <c r="I564" s="80" t="s">
        <v>583</v>
      </c>
      <c r="J564" s="74" t="s">
        <v>604</v>
      </c>
    </row>
    <row r="565" spans="9:10" x14ac:dyDescent="0.25">
      <c r="I565" s="87" t="s">
        <v>592</v>
      </c>
      <c r="J565" s="89"/>
    </row>
    <row r="566" spans="9:10" x14ac:dyDescent="0.25">
      <c r="I566" s="80" t="s">
        <v>580</v>
      </c>
      <c r="J566" s="74">
        <v>8</v>
      </c>
    </row>
    <row r="567" spans="9:10" x14ac:dyDescent="0.25">
      <c r="I567" s="81" t="s">
        <v>581</v>
      </c>
      <c r="J567" s="74" t="s">
        <v>604</v>
      </c>
    </row>
    <row r="568" spans="9:10" x14ac:dyDescent="0.25">
      <c r="I568" s="80" t="s">
        <v>582</v>
      </c>
      <c r="J568" s="74">
        <v>8</v>
      </c>
    </row>
    <row r="569" spans="9:10" x14ac:dyDescent="0.25">
      <c r="I569" s="80" t="s">
        <v>583</v>
      </c>
      <c r="J569" s="74" t="s">
        <v>606</v>
      </c>
    </row>
    <row r="570" spans="9:10" x14ac:dyDescent="0.25">
      <c r="I570" s="87" t="s">
        <v>593</v>
      </c>
      <c r="J570" s="89"/>
    </row>
    <row r="571" spans="9:10" x14ac:dyDescent="0.25">
      <c r="I571" s="80" t="s">
        <v>580</v>
      </c>
      <c r="J571" s="74">
        <v>8</v>
      </c>
    </row>
    <row r="572" spans="9:10" x14ac:dyDescent="0.25">
      <c r="I572" s="81" t="s">
        <v>581</v>
      </c>
      <c r="J572" s="74" t="s">
        <v>606</v>
      </c>
    </row>
    <row r="573" spans="9:10" x14ac:dyDescent="0.25">
      <c r="I573" s="80" t="s">
        <v>582</v>
      </c>
      <c r="J573" s="74">
        <v>8</v>
      </c>
    </row>
    <row r="574" spans="9:10" x14ac:dyDescent="0.25">
      <c r="I574" s="80" t="s">
        <v>583</v>
      </c>
      <c r="J574" s="74" t="s">
        <v>604</v>
      </c>
    </row>
    <row r="575" spans="9:10" x14ac:dyDescent="0.25">
      <c r="I575" s="87" t="s">
        <v>594</v>
      </c>
      <c r="J575" s="89"/>
    </row>
    <row r="576" spans="9:10" x14ac:dyDescent="0.25">
      <c r="I576" s="80" t="s">
        <v>580</v>
      </c>
      <c r="J576" s="74">
        <v>8</v>
      </c>
    </row>
    <row r="577" spans="9:10" x14ac:dyDescent="0.25">
      <c r="I577" s="81" t="s">
        <v>581</v>
      </c>
      <c r="J577" s="74" t="s">
        <v>604</v>
      </c>
    </row>
    <row r="578" spans="9:10" x14ac:dyDescent="0.25">
      <c r="I578" s="80" t="s">
        <v>582</v>
      </c>
      <c r="J578" s="74">
        <v>8</v>
      </c>
    </row>
    <row r="579" spans="9:10" x14ac:dyDescent="0.25">
      <c r="I579" s="80" t="s">
        <v>583</v>
      </c>
      <c r="J579" s="74" t="s">
        <v>607</v>
      </c>
    </row>
    <row r="580" spans="9:10" x14ac:dyDescent="0.25">
      <c r="I580" s="87" t="s">
        <v>595</v>
      </c>
      <c r="J580" s="89"/>
    </row>
    <row r="581" spans="9:10" x14ac:dyDescent="0.25">
      <c r="I581" s="80" t="s">
        <v>580</v>
      </c>
      <c r="J581" s="74">
        <v>8</v>
      </c>
    </row>
    <row r="582" spans="9:10" x14ac:dyDescent="0.25">
      <c r="I582" s="81" t="s">
        <v>581</v>
      </c>
      <c r="J582" s="74" t="s">
        <v>607</v>
      </c>
    </row>
    <row r="583" spans="9:10" x14ac:dyDescent="0.25">
      <c r="I583" s="80" t="s">
        <v>582</v>
      </c>
      <c r="J583" s="74">
        <v>8</v>
      </c>
    </row>
    <row r="584" spans="9:10" ht="15.75" thickBot="1" x14ac:dyDescent="0.3">
      <c r="I584" s="82" t="s">
        <v>583</v>
      </c>
      <c r="J584" s="77" t="s">
        <v>604</v>
      </c>
    </row>
    <row r="585" spans="9:10" ht="15.75" thickTop="1" x14ac:dyDescent="0.25"/>
  </sheetData>
  <sheetProtection algorithmName="SHA-512" hashValue="JDsBgLQ2M8SV9JP9HJZXgrPmdZ0MPqhw/13GpMFk6kmErojzpmn3UFzzvE8pA5w8cbfzi5wo9f/jM+aCAnKJFA==" saltValue="R9f3E4PUG3VLhan4bpOjxg==" spinCount="100000" sheet="1" objects="1" scenarios="1"/>
  <mergeCells count="143">
    <mergeCell ref="A9:H9"/>
    <mergeCell ref="D519:E519"/>
    <mergeCell ref="D520:E520"/>
    <mergeCell ref="Q530:R530"/>
    <mergeCell ref="D532:E532"/>
    <mergeCell ref="D533:E533"/>
    <mergeCell ref="Q535:R535"/>
    <mergeCell ref="I560:J560"/>
    <mergeCell ref="I37:J38"/>
    <mergeCell ref="K37:L38"/>
    <mergeCell ref="M37:N38"/>
    <mergeCell ref="O37:P38"/>
    <mergeCell ref="Q37:R38"/>
    <mergeCell ref="I487:J487"/>
    <mergeCell ref="I517:J517"/>
    <mergeCell ref="K517:L517"/>
    <mergeCell ref="M517:N517"/>
    <mergeCell ref="O517:P517"/>
    <mergeCell ref="Q517:R517"/>
    <mergeCell ref="D444:E444"/>
    <mergeCell ref="D445:E445"/>
    <mergeCell ref="D457:E457"/>
    <mergeCell ref="D458:E458"/>
    <mergeCell ref="I442:J443"/>
    <mergeCell ref="K442:L443"/>
    <mergeCell ref="M442:N443"/>
    <mergeCell ref="O442:P443"/>
    <mergeCell ref="Q442:R443"/>
    <mergeCell ref="I455:I456"/>
    <mergeCell ref="J455:J456"/>
    <mergeCell ref="D413:E413"/>
    <mergeCell ref="Q423:R423"/>
    <mergeCell ref="D425:E425"/>
    <mergeCell ref="D426:E426"/>
    <mergeCell ref="Q428:R428"/>
    <mergeCell ref="I410:J410"/>
    <mergeCell ref="K410:L410"/>
    <mergeCell ref="M410:N410"/>
    <mergeCell ref="O410:P410"/>
    <mergeCell ref="Q410:R410"/>
    <mergeCell ref="D412:E412"/>
    <mergeCell ref="A25:H25"/>
    <mergeCell ref="A19:H19"/>
    <mergeCell ref="A20:H20"/>
    <mergeCell ref="A21:H21"/>
    <mergeCell ref="A22:H22"/>
    <mergeCell ref="A23:H23"/>
    <mergeCell ref="A24:H24"/>
    <mergeCell ref="Q121:R121"/>
    <mergeCell ref="Q126:R126"/>
    <mergeCell ref="I108:J108"/>
    <mergeCell ref="K108:L108"/>
    <mergeCell ref="M108:N108"/>
    <mergeCell ref="O108:P108"/>
    <mergeCell ref="Q108:R108"/>
    <mergeCell ref="I174:J174"/>
    <mergeCell ref="K174:L174"/>
    <mergeCell ref="M174:N174"/>
    <mergeCell ref="O174:P174"/>
    <mergeCell ref="A11:H11"/>
    <mergeCell ref="A12:H12"/>
    <mergeCell ref="A13:H13"/>
    <mergeCell ref="A14:H14"/>
    <mergeCell ref="A15:H15"/>
    <mergeCell ref="O36:P36"/>
    <mergeCell ref="Q36:R36"/>
    <mergeCell ref="I79:J79"/>
    <mergeCell ref="Q49:R49"/>
    <mergeCell ref="Q54:R54"/>
    <mergeCell ref="A16:H16"/>
    <mergeCell ref="A17:H17"/>
    <mergeCell ref="A18:H18"/>
    <mergeCell ref="A26:M26"/>
    <mergeCell ref="A27:M27"/>
    <mergeCell ref="I36:J36"/>
    <mergeCell ref="K36:L36"/>
    <mergeCell ref="M36:N36"/>
    <mergeCell ref="Q174:R174"/>
    <mergeCell ref="I145:J145"/>
    <mergeCell ref="K145:L145"/>
    <mergeCell ref="M145:N145"/>
    <mergeCell ref="O145:P145"/>
    <mergeCell ref="Q145:R145"/>
    <mergeCell ref="D123:E123"/>
    <mergeCell ref="D124:E124"/>
    <mergeCell ref="D110:E110"/>
    <mergeCell ref="D111:E111"/>
    <mergeCell ref="Q245:R245"/>
    <mergeCell ref="Q250:R250"/>
    <mergeCell ref="I275:J275"/>
    <mergeCell ref="D234:E234"/>
    <mergeCell ref="D247:E247"/>
    <mergeCell ref="D235:E235"/>
    <mergeCell ref="D248:E248"/>
    <mergeCell ref="I203:J203"/>
    <mergeCell ref="K203:L203"/>
    <mergeCell ref="M203:N203"/>
    <mergeCell ref="O203:P203"/>
    <mergeCell ref="Q203:R203"/>
    <mergeCell ref="I232:J232"/>
    <mergeCell ref="K232:L232"/>
    <mergeCell ref="M232:N232"/>
    <mergeCell ref="O232:P232"/>
    <mergeCell ref="Q232:R232"/>
    <mergeCell ref="M304:N304"/>
    <mergeCell ref="O304:P304"/>
    <mergeCell ref="Q304:R304"/>
    <mergeCell ref="D306:E306"/>
    <mergeCell ref="D307:E307"/>
    <mergeCell ref="Q317:R317"/>
    <mergeCell ref="D51:E51"/>
    <mergeCell ref="D52:E52"/>
    <mergeCell ref="D38:E38"/>
    <mergeCell ref="D39:E39"/>
    <mergeCell ref="I304:J304"/>
    <mergeCell ref="K304:L304"/>
    <mergeCell ref="D176:E176"/>
    <mergeCell ref="D177:E177"/>
    <mergeCell ref="D160:E160"/>
    <mergeCell ref="D161:E161"/>
    <mergeCell ref="D147:E147"/>
    <mergeCell ref="D148:E148"/>
    <mergeCell ref="D218:E218"/>
    <mergeCell ref="D219:E219"/>
    <mergeCell ref="D205:E205"/>
    <mergeCell ref="D206:E206"/>
    <mergeCell ref="D189:E189"/>
    <mergeCell ref="D190:E190"/>
    <mergeCell ref="I380:J380"/>
    <mergeCell ref="D339:E339"/>
    <mergeCell ref="D340:E340"/>
    <mergeCell ref="Q350:R350"/>
    <mergeCell ref="D352:E352"/>
    <mergeCell ref="D353:E353"/>
    <mergeCell ref="Q355:R355"/>
    <mergeCell ref="D319:E319"/>
    <mergeCell ref="D320:E320"/>
    <mergeCell ref="Q322:R322"/>
    <mergeCell ref="I337:J337"/>
    <mergeCell ref="K337:L337"/>
    <mergeCell ref="M337:N337"/>
    <mergeCell ref="O337:P337"/>
    <mergeCell ref="Q337:R337"/>
  </mergeCells>
  <pageMargins left="0.25" right="0.25" top="0.1" bottom="0.1" header="0.05" footer="0.05"/>
  <pageSetup scale="58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6744-D0B8-499D-85C5-41C7B9788F63}">
  <sheetPr>
    <tabColor rgb="FFFFC000"/>
    <pageSetUpPr fitToPage="1"/>
  </sheetPr>
  <dimension ref="A1:BH106"/>
  <sheetViews>
    <sheetView showGridLines="0" workbookViewId="0">
      <pane xSplit="1" ySplit="12" topLeftCell="B13" activePane="bottomRight" state="frozenSplit"/>
      <selection pane="topRight" activeCell="AC1" sqref="AC1"/>
      <selection pane="bottomLeft" activeCell="A20" sqref="A20"/>
      <selection pane="bottomRight" activeCell="B45" sqref="B45:W50"/>
    </sheetView>
  </sheetViews>
  <sheetFormatPr defaultRowHeight="15" x14ac:dyDescent="0.25"/>
  <cols>
    <col min="1" max="1" width="3" style="10" customWidth="1"/>
    <col min="2" max="2" width="9.140625" style="10" customWidth="1"/>
    <col min="3" max="4" width="11.140625" style="10" customWidth="1"/>
    <col min="5" max="5" width="43.7109375" style="10" customWidth="1"/>
    <col min="6" max="6" width="9.85546875" style="10" hidden="1" customWidth="1"/>
    <col min="7" max="7" width="27.7109375" style="10" customWidth="1"/>
    <col min="8" max="8" width="9.5703125" style="10" hidden="1" customWidth="1"/>
    <col min="9" max="9" width="15.7109375" style="10" customWidth="1"/>
    <col min="10" max="10" width="16.42578125" style="10" hidden="1" customWidth="1"/>
    <col min="11" max="11" width="10.5703125" style="10" hidden="1" customWidth="1"/>
    <col min="12" max="12" width="21.7109375" style="10" hidden="1" customWidth="1"/>
    <col min="13" max="13" width="24.5703125" style="10" customWidth="1"/>
    <col min="14" max="14" width="12.85546875" style="10" hidden="1" customWidth="1"/>
    <col min="15" max="15" width="15.7109375" style="10" hidden="1" customWidth="1"/>
    <col min="16" max="16" width="16.5703125" style="10" hidden="1" customWidth="1"/>
    <col min="17" max="17" width="15.140625" style="10" hidden="1" customWidth="1"/>
    <col min="18" max="18" width="20.28515625" style="10" hidden="1" customWidth="1"/>
    <col min="19" max="19" width="19.42578125" style="10" hidden="1" customWidth="1"/>
    <col min="20" max="20" width="9.140625" style="10" hidden="1" customWidth="1"/>
    <col min="21" max="21" width="6.7109375" style="10" hidden="1" customWidth="1"/>
    <col min="22" max="22" width="11.28515625" style="10" hidden="1" customWidth="1"/>
    <col min="23" max="26" width="13.85546875" style="10" customWidth="1"/>
    <col min="31" max="31" width="9.140625" customWidth="1"/>
    <col min="32" max="32" width="39.28515625" hidden="1" customWidth="1"/>
    <col min="33" max="33" width="7" hidden="1" customWidth="1"/>
    <col min="34" max="34" width="6.85546875" hidden="1" customWidth="1"/>
    <col min="35" max="35" width="5.85546875" hidden="1" customWidth="1"/>
    <col min="36" max="36" width="13.5703125" style="1" hidden="1" customWidth="1"/>
    <col min="37" max="37" width="15.7109375" style="1" hidden="1" customWidth="1"/>
    <col min="38" max="38" width="17.28515625" style="1" hidden="1" customWidth="1"/>
    <col min="39" max="39" width="15.140625" style="1" hidden="1" customWidth="1"/>
    <col min="40" max="40" width="7" style="1" hidden="1" customWidth="1"/>
    <col min="41" max="41" width="19.42578125" style="1" hidden="1" customWidth="1"/>
    <col min="42" max="42" width="14.7109375" style="1" hidden="1" customWidth="1"/>
    <col min="43" max="43" width="9.140625" hidden="1" customWidth="1"/>
    <col min="44" max="44" width="10.42578125" hidden="1" customWidth="1"/>
    <col min="45" max="46" width="24.7109375" hidden="1" customWidth="1"/>
    <col min="47" max="48" width="16.140625" hidden="1" customWidth="1"/>
    <col min="49" max="49" width="23.7109375" hidden="1" customWidth="1"/>
    <col min="50" max="53" width="12.28515625" hidden="1" customWidth="1"/>
    <col min="54" max="54" width="10.5703125" hidden="1" customWidth="1"/>
    <col min="55" max="55" width="9.140625" hidden="1" customWidth="1"/>
    <col min="56" max="56" width="8.85546875" hidden="1" customWidth="1"/>
    <col min="57" max="57" width="10" hidden="1" customWidth="1"/>
    <col min="58" max="58" width="9.28515625" hidden="1" customWidth="1"/>
    <col min="59" max="59" width="9" hidden="1" customWidth="1"/>
    <col min="60" max="60" width="10.140625" hidden="1" customWidth="1"/>
    <col min="61" max="88" width="9.140625" customWidth="1"/>
  </cols>
  <sheetData>
    <row r="1" spans="1:60" x14ac:dyDescent="0.25">
      <c r="AF1" t="s">
        <v>18</v>
      </c>
      <c r="AG1" t="s">
        <v>6</v>
      </c>
      <c r="AH1" t="s">
        <v>19</v>
      </c>
      <c r="AI1" t="s">
        <v>7</v>
      </c>
      <c r="AJ1" s="42" t="s">
        <v>20</v>
      </c>
      <c r="AK1" s="42" t="s">
        <v>9</v>
      </c>
      <c r="AL1" s="42" t="s">
        <v>21</v>
      </c>
      <c r="AM1" s="42" t="s">
        <v>11</v>
      </c>
      <c r="AN1" s="42" t="s">
        <v>22</v>
      </c>
      <c r="AO1" s="42" t="s">
        <v>13</v>
      </c>
      <c r="AP1" s="42" t="s">
        <v>23</v>
      </c>
      <c r="AR1" t="s">
        <v>25</v>
      </c>
      <c r="AS1" t="s">
        <v>26</v>
      </c>
      <c r="AT1" t="s">
        <v>89</v>
      </c>
      <c r="AU1" t="s">
        <v>132</v>
      </c>
      <c r="AV1" t="s">
        <v>133</v>
      </c>
      <c r="AW1" t="s">
        <v>161</v>
      </c>
      <c r="AX1" t="s">
        <v>168</v>
      </c>
      <c r="AY1" t="s">
        <v>171</v>
      </c>
      <c r="AZ1" t="s">
        <v>185</v>
      </c>
      <c r="BA1" t="s">
        <v>188</v>
      </c>
      <c r="BB1" t="s">
        <v>209</v>
      </c>
      <c r="BC1" t="s">
        <v>191</v>
      </c>
      <c r="BD1" t="s">
        <v>194</v>
      </c>
      <c r="BE1" t="s">
        <v>197</v>
      </c>
      <c r="BF1" t="s">
        <v>200</v>
      </c>
      <c r="BG1" t="s">
        <v>203</v>
      </c>
      <c r="BH1" t="s">
        <v>206</v>
      </c>
    </row>
    <row r="2" spans="1:60" x14ac:dyDescent="0.25">
      <c r="I2"/>
      <c r="AF2" t="s">
        <v>24</v>
      </c>
      <c r="AG2" t="s">
        <v>25</v>
      </c>
      <c r="AH2" t="s">
        <v>26</v>
      </c>
      <c r="AI2" t="s">
        <v>160</v>
      </c>
      <c r="AJ2" s="42">
        <v>15</v>
      </c>
      <c r="AK2" s="42">
        <v>21</v>
      </c>
      <c r="AL2" s="42">
        <v>38</v>
      </c>
      <c r="AM2" s="42">
        <v>35</v>
      </c>
      <c r="AN2" s="42">
        <v>25</v>
      </c>
      <c r="AO2" s="42">
        <v>38</v>
      </c>
      <c r="AP2" s="42">
        <v>40</v>
      </c>
      <c r="AR2" t="s">
        <v>134</v>
      </c>
      <c r="AS2" t="s">
        <v>135</v>
      </c>
      <c r="AT2" t="s">
        <v>135</v>
      </c>
      <c r="AU2" t="s">
        <v>135</v>
      </c>
      <c r="AV2" t="s">
        <v>135</v>
      </c>
      <c r="AW2" t="s">
        <v>136</v>
      </c>
      <c r="AX2" t="s">
        <v>136</v>
      </c>
      <c r="AY2" t="s">
        <v>169</v>
      </c>
      <c r="AZ2" t="s">
        <v>169</v>
      </c>
      <c r="BA2" t="s">
        <v>169</v>
      </c>
      <c r="BB2" t="s">
        <v>137</v>
      </c>
      <c r="BC2" t="s">
        <v>137</v>
      </c>
      <c r="BD2" t="s">
        <v>137</v>
      </c>
      <c r="BE2" t="s">
        <v>137</v>
      </c>
      <c r="BF2" t="s">
        <v>137</v>
      </c>
      <c r="BG2" t="s">
        <v>137</v>
      </c>
      <c r="BH2" t="s">
        <v>137</v>
      </c>
    </row>
    <row r="3" spans="1:60" x14ac:dyDescent="0.25">
      <c r="AF3" t="s">
        <v>27</v>
      </c>
      <c r="AG3" t="s">
        <v>25</v>
      </c>
      <c r="AH3" t="s">
        <v>26</v>
      </c>
      <c r="AI3" t="s">
        <v>160</v>
      </c>
      <c r="AJ3" s="42">
        <v>15</v>
      </c>
      <c r="AK3" s="42">
        <v>21</v>
      </c>
      <c r="AL3" s="42">
        <v>38</v>
      </c>
      <c r="AM3" s="42">
        <v>35</v>
      </c>
      <c r="AN3" s="42">
        <v>25</v>
      </c>
      <c r="AO3" s="42">
        <v>38</v>
      </c>
      <c r="AP3" s="42">
        <v>40</v>
      </c>
      <c r="AR3" t="s">
        <v>138</v>
      </c>
      <c r="AS3" t="s">
        <v>139</v>
      </c>
      <c r="AT3" t="s">
        <v>139</v>
      </c>
      <c r="AU3" t="s">
        <v>139</v>
      </c>
      <c r="AV3" t="s">
        <v>139</v>
      </c>
      <c r="AW3" t="s">
        <v>140</v>
      </c>
      <c r="AX3" t="s">
        <v>140</v>
      </c>
      <c r="AY3" t="s">
        <v>140</v>
      </c>
      <c r="AZ3" t="s">
        <v>140</v>
      </c>
      <c r="BA3" t="s">
        <v>140</v>
      </c>
      <c r="BB3" t="s">
        <v>210</v>
      </c>
      <c r="BC3" t="s">
        <v>192</v>
      </c>
      <c r="BD3" t="s">
        <v>195</v>
      </c>
      <c r="BE3" t="s">
        <v>198</v>
      </c>
      <c r="BF3" t="s">
        <v>201</v>
      </c>
      <c r="BG3" t="s">
        <v>204</v>
      </c>
      <c r="BH3" t="s">
        <v>207</v>
      </c>
    </row>
    <row r="4" spans="1:60" ht="15.75" thickBot="1" x14ac:dyDescent="0.3">
      <c r="B4" s="200" t="s">
        <v>219</v>
      </c>
      <c r="C4" s="200"/>
      <c r="D4" s="200"/>
      <c r="E4" s="43"/>
      <c r="AF4" t="s">
        <v>28</v>
      </c>
      <c r="AG4" t="s">
        <v>25</v>
      </c>
      <c r="AH4" t="s">
        <v>26</v>
      </c>
      <c r="AI4" t="s">
        <v>160</v>
      </c>
      <c r="AJ4" s="42">
        <v>15</v>
      </c>
      <c r="AK4" s="42">
        <v>21</v>
      </c>
      <c r="AL4" s="42">
        <v>38</v>
      </c>
      <c r="AM4" s="42">
        <v>35</v>
      </c>
      <c r="AN4" s="42">
        <v>25</v>
      </c>
      <c r="AO4" s="42">
        <v>38</v>
      </c>
      <c r="AP4" s="42">
        <v>40</v>
      </c>
      <c r="AS4" t="s">
        <v>141</v>
      </c>
      <c r="AT4" t="s">
        <v>142</v>
      </c>
      <c r="AU4" t="s">
        <v>143</v>
      </c>
      <c r="AV4" t="s">
        <v>143</v>
      </c>
      <c r="AW4" t="s">
        <v>144</v>
      </c>
      <c r="AX4" t="s">
        <v>170</v>
      </c>
      <c r="AY4" t="s">
        <v>172</v>
      </c>
      <c r="AZ4" t="s">
        <v>186</v>
      </c>
      <c r="BA4" t="s">
        <v>189</v>
      </c>
      <c r="BB4" t="s">
        <v>137</v>
      </c>
      <c r="BC4" t="s">
        <v>137</v>
      </c>
      <c r="BD4" t="s">
        <v>137</v>
      </c>
      <c r="BE4" t="s">
        <v>137</v>
      </c>
      <c r="BF4" t="s">
        <v>137</v>
      </c>
      <c r="BG4" t="s">
        <v>137</v>
      </c>
      <c r="BH4" t="s">
        <v>137</v>
      </c>
    </row>
    <row r="5" spans="1:60" ht="16.5" thickTop="1" thickBot="1" x14ac:dyDescent="0.3">
      <c r="B5" s="200" t="s">
        <v>220</v>
      </c>
      <c r="C5" s="200"/>
      <c r="D5" s="200"/>
      <c r="E5" s="44"/>
      <c r="AF5" t="s">
        <v>29</v>
      </c>
      <c r="AG5" t="s">
        <v>25</v>
      </c>
      <c r="AH5" t="s">
        <v>26</v>
      </c>
      <c r="AI5" t="s">
        <v>160</v>
      </c>
      <c r="AJ5" s="42">
        <v>15</v>
      </c>
      <c r="AK5" s="42">
        <v>21</v>
      </c>
      <c r="AL5" s="42">
        <v>38</v>
      </c>
      <c r="AM5" s="42">
        <v>35</v>
      </c>
      <c r="AN5" s="42">
        <v>25</v>
      </c>
      <c r="AO5" s="42">
        <v>38</v>
      </c>
      <c r="AP5" s="42">
        <v>40</v>
      </c>
      <c r="AS5" t="s">
        <v>145</v>
      </c>
      <c r="AT5" t="s">
        <v>149</v>
      </c>
      <c r="AU5" t="s">
        <v>146</v>
      </c>
      <c r="AV5" t="s">
        <v>146</v>
      </c>
      <c r="AW5" t="s">
        <v>147</v>
      </c>
      <c r="AX5" t="s">
        <v>136</v>
      </c>
      <c r="AY5" t="s">
        <v>136</v>
      </c>
      <c r="AZ5" t="s">
        <v>136</v>
      </c>
      <c r="BA5" t="s">
        <v>136</v>
      </c>
      <c r="BB5" t="s">
        <v>211</v>
      </c>
      <c r="BC5" t="s">
        <v>193</v>
      </c>
      <c r="BD5" t="s">
        <v>196</v>
      </c>
      <c r="BE5" t="s">
        <v>199</v>
      </c>
      <c r="BF5" t="s">
        <v>202</v>
      </c>
      <c r="BG5" t="s">
        <v>205</v>
      </c>
      <c r="BH5" t="s">
        <v>208</v>
      </c>
    </row>
    <row r="6" spans="1:60" ht="16.5" thickTop="1" thickBot="1" x14ac:dyDescent="0.3">
      <c r="B6" s="200" t="s">
        <v>221</v>
      </c>
      <c r="C6" s="200"/>
      <c r="D6" s="200"/>
      <c r="E6" s="44"/>
      <c r="AF6" t="s">
        <v>30</v>
      </c>
      <c r="AG6" t="s">
        <v>25</v>
      </c>
      <c r="AH6" t="s">
        <v>26</v>
      </c>
      <c r="AI6" t="s">
        <v>160</v>
      </c>
      <c r="AJ6" s="42">
        <v>15</v>
      </c>
      <c r="AK6" s="42">
        <v>21</v>
      </c>
      <c r="AL6" s="42">
        <v>38</v>
      </c>
      <c r="AM6" s="42">
        <v>35</v>
      </c>
      <c r="AN6" s="42">
        <v>25</v>
      </c>
      <c r="AO6" s="42">
        <v>38</v>
      </c>
      <c r="AP6" s="42">
        <v>40</v>
      </c>
      <c r="AS6" t="s">
        <v>142</v>
      </c>
      <c r="AT6" t="s">
        <v>151</v>
      </c>
      <c r="AU6" t="s">
        <v>148</v>
      </c>
      <c r="AV6" t="s">
        <v>148</v>
      </c>
      <c r="AW6" t="s">
        <v>162</v>
      </c>
      <c r="AX6" t="s">
        <v>140</v>
      </c>
      <c r="AY6" t="s">
        <v>140</v>
      </c>
      <c r="AZ6" t="s">
        <v>140</v>
      </c>
      <c r="BA6" t="s">
        <v>140</v>
      </c>
      <c r="BB6" t="s">
        <v>137</v>
      </c>
      <c r="BC6" t="s">
        <v>137</v>
      </c>
      <c r="BD6" t="s">
        <v>137</v>
      </c>
      <c r="BE6" t="s">
        <v>137</v>
      </c>
      <c r="BF6" t="s">
        <v>137</v>
      </c>
      <c r="BG6" t="s">
        <v>137</v>
      </c>
      <c r="BH6" t="s">
        <v>137</v>
      </c>
    </row>
    <row r="7" spans="1:60" ht="16.5" thickTop="1" thickBot="1" x14ac:dyDescent="0.3">
      <c r="B7" s="200" t="s">
        <v>222</v>
      </c>
      <c r="C7" s="200"/>
      <c r="D7" s="200"/>
      <c r="E7" s="44"/>
      <c r="AF7" t="s">
        <v>31</v>
      </c>
      <c r="AG7" t="s">
        <v>25</v>
      </c>
      <c r="AH7" t="s">
        <v>26</v>
      </c>
      <c r="AI7" t="s">
        <v>160</v>
      </c>
      <c r="AJ7" s="42">
        <v>15</v>
      </c>
      <c r="AK7" s="42">
        <v>21</v>
      </c>
      <c r="AL7" s="42">
        <v>38</v>
      </c>
      <c r="AM7" s="42">
        <v>35</v>
      </c>
      <c r="AN7" s="42">
        <v>25</v>
      </c>
      <c r="AO7" s="42">
        <v>38</v>
      </c>
      <c r="AP7" s="42">
        <v>40</v>
      </c>
      <c r="AS7" t="s">
        <v>149</v>
      </c>
      <c r="AT7" t="s">
        <v>153</v>
      </c>
      <c r="AU7" t="s">
        <v>150</v>
      </c>
      <c r="AV7" t="s">
        <v>150</v>
      </c>
      <c r="AW7" t="s">
        <v>136</v>
      </c>
      <c r="AX7" t="s">
        <v>174</v>
      </c>
      <c r="AY7" t="s">
        <v>173</v>
      </c>
      <c r="AZ7" t="s">
        <v>187</v>
      </c>
      <c r="BA7" t="s">
        <v>190</v>
      </c>
    </row>
    <row r="8" spans="1:60" ht="15.75" thickTop="1" x14ac:dyDescent="0.25">
      <c r="AF8" t="s">
        <v>32</v>
      </c>
      <c r="AG8" t="s">
        <v>25</v>
      </c>
      <c r="AH8" t="s">
        <v>26</v>
      </c>
      <c r="AI8" t="s">
        <v>160</v>
      </c>
      <c r="AJ8" s="42">
        <v>15</v>
      </c>
      <c r="AK8" s="42">
        <v>21</v>
      </c>
      <c r="AL8" s="42">
        <v>38</v>
      </c>
      <c r="AM8" s="42">
        <v>35</v>
      </c>
      <c r="AN8" s="42">
        <v>25</v>
      </c>
      <c r="AO8" s="42">
        <v>38</v>
      </c>
      <c r="AP8" s="42">
        <v>40</v>
      </c>
      <c r="AS8" t="s">
        <v>151</v>
      </c>
      <c r="AT8" t="s">
        <v>154</v>
      </c>
      <c r="AU8" t="s">
        <v>152</v>
      </c>
      <c r="AV8" t="s">
        <v>152</v>
      </c>
      <c r="AW8" t="s">
        <v>140</v>
      </c>
      <c r="AX8" s="45" t="s">
        <v>137</v>
      </c>
      <c r="AY8" s="45" t="s">
        <v>137</v>
      </c>
      <c r="AZ8" s="45" t="s">
        <v>137</v>
      </c>
      <c r="BA8" s="45" t="s">
        <v>137</v>
      </c>
    </row>
    <row r="9" spans="1:60" x14ac:dyDescent="0.25">
      <c r="AF9" t="s">
        <v>33</v>
      </c>
      <c r="AG9" t="s">
        <v>25</v>
      </c>
      <c r="AH9" t="s">
        <v>26</v>
      </c>
      <c r="AI9" t="s">
        <v>160</v>
      </c>
      <c r="AJ9" s="42">
        <v>15</v>
      </c>
      <c r="AK9" s="42">
        <v>21</v>
      </c>
      <c r="AL9" s="42">
        <v>38</v>
      </c>
      <c r="AM9" s="42">
        <v>35</v>
      </c>
      <c r="AN9" s="42">
        <v>25</v>
      </c>
      <c r="AO9" s="42">
        <v>38</v>
      </c>
      <c r="AP9" s="42">
        <v>40</v>
      </c>
      <c r="AS9" t="s">
        <v>153</v>
      </c>
      <c r="AT9" t="s">
        <v>155</v>
      </c>
      <c r="AV9" t="s">
        <v>143</v>
      </c>
      <c r="AW9" t="s">
        <v>163</v>
      </c>
    </row>
    <row r="10" spans="1:60" ht="15.75" thickBot="1" x14ac:dyDescent="0.3">
      <c r="AF10" t="s">
        <v>34</v>
      </c>
      <c r="AG10" t="s">
        <v>25</v>
      </c>
      <c r="AH10" t="s">
        <v>26</v>
      </c>
      <c r="AI10" t="s">
        <v>160</v>
      </c>
      <c r="AJ10" s="42">
        <v>15</v>
      </c>
      <c r="AK10" s="42">
        <v>21</v>
      </c>
      <c r="AL10" s="42">
        <v>38</v>
      </c>
      <c r="AM10" s="42">
        <v>35</v>
      </c>
      <c r="AN10" s="42">
        <v>25</v>
      </c>
      <c r="AO10" s="42">
        <v>38</v>
      </c>
      <c r="AP10" s="42">
        <v>40</v>
      </c>
      <c r="AS10" t="s">
        <v>154</v>
      </c>
      <c r="AT10" t="s">
        <v>156</v>
      </c>
      <c r="AV10" t="s">
        <v>146</v>
      </c>
      <c r="AW10" t="s">
        <v>137</v>
      </c>
    </row>
    <row r="11" spans="1:60" x14ac:dyDescent="0.25">
      <c r="A11" s="196" t="s">
        <v>0</v>
      </c>
      <c r="B11" s="198" t="s">
        <v>1</v>
      </c>
      <c r="C11" s="34" t="s">
        <v>2</v>
      </c>
      <c r="D11" s="34" t="s">
        <v>3</v>
      </c>
      <c r="E11" s="198" t="s">
        <v>4</v>
      </c>
      <c r="F11" s="34" t="s">
        <v>158</v>
      </c>
      <c r="G11" s="198" t="s">
        <v>5</v>
      </c>
      <c r="H11" s="34" t="s">
        <v>159</v>
      </c>
      <c r="I11" s="198" t="s">
        <v>6</v>
      </c>
      <c r="J11" s="34" t="s">
        <v>212</v>
      </c>
      <c r="K11" s="34" t="s">
        <v>166</v>
      </c>
      <c r="L11" s="34" t="s">
        <v>167</v>
      </c>
      <c r="M11" s="198" t="s">
        <v>7</v>
      </c>
      <c r="N11" s="34" t="s">
        <v>8</v>
      </c>
      <c r="O11" s="34" t="s">
        <v>9</v>
      </c>
      <c r="P11" s="34" t="s">
        <v>10</v>
      </c>
      <c r="Q11" s="34" t="s">
        <v>11</v>
      </c>
      <c r="R11" s="34" t="s">
        <v>12</v>
      </c>
      <c r="S11" s="34" t="s">
        <v>13</v>
      </c>
      <c r="T11" s="34" t="s">
        <v>15</v>
      </c>
      <c r="U11" s="34" t="s">
        <v>16</v>
      </c>
      <c r="V11" s="34" t="s">
        <v>14</v>
      </c>
      <c r="W11" s="35" t="s">
        <v>214</v>
      </c>
      <c r="X11" s="34" t="s">
        <v>17</v>
      </c>
      <c r="Y11" s="34" t="s">
        <v>217</v>
      </c>
      <c r="Z11" s="196" t="s">
        <v>17</v>
      </c>
      <c r="AF11" t="s">
        <v>35</v>
      </c>
      <c r="AG11" t="s">
        <v>25</v>
      </c>
      <c r="AH11" t="s">
        <v>26</v>
      </c>
      <c r="AI11" t="s">
        <v>160</v>
      </c>
      <c r="AJ11" s="42">
        <v>15</v>
      </c>
      <c r="AK11" s="42">
        <v>21</v>
      </c>
      <c r="AL11" s="42">
        <v>38</v>
      </c>
      <c r="AM11" s="42">
        <v>35</v>
      </c>
      <c r="AN11" s="42">
        <v>25</v>
      </c>
      <c r="AO11" s="42">
        <v>38</v>
      </c>
      <c r="AP11" s="42">
        <v>40</v>
      </c>
      <c r="AS11" t="s">
        <v>155</v>
      </c>
      <c r="AT11" t="s">
        <v>157</v>
      </c>
      <c r="AV11" t="s">
        <v>148</v>
      </c>
    </row>
    <row r="12" spans="1:60" x14ac:dyDescent="0.25">
      <c r="A12" s="197"/>
      <c r="B12" s="199"/>
      <c r="C12" s="36" t="s">
        <v>213</v>
      </c>
      <c r="D12" s="36" t="s">
        <v>213</v>
      </c>
      <c r="E12" s="199"/>
      <c r="F12" s="36"/>
      <c r="G12" s="199"/>
      <c r="H12" s="36"/>
      <c r="I12" s="199"/>
      <c r="J12" s="36"/>
      <c r="K12" s="36"/>
      <c r="L12" s="36"/>
      <c r="M12" s="199"/>
      <c r="N12" s="36"/>
      <c r="O12" s="36"/>
      <c r="P12" s="36"/>
      <c r="Q12" s="36"/>
      <c r="R12" s="36"/>
      <c r="S12" s="36"/>
      <c r="T12" s="36"/>
      <c r="U12" s="36"/>
      <c r="V12" s="36"/>
      <c r="W12" s="37" t="s">
        <v>215</v>
      </c>
      <c r="X12" s="36" t="s">
        <v>216</v>
      </c>
      <c r="Y12" s="36" t="s">
        <v>218</v>
      </c>
      <c r="Z12" s="197"/>
      <c r="AF12" t="s">
        <v>36</v>
      </c>
      <c r="AG12" t="s">
        <v>25</v>
      </c>
      <c r="AH12" t="s">
        <v>26</v>
      </c>
      <c r="AI12" t="s">
        <v>160</v>
      </c>
      <c r="AJ12" s="42">
        <v>15</v>
      </c>
      <c r="AK12" s="42">
        <v>21</v>
      </c>
      <c r="AL12" s="42">
        <v>38</v>
      </c>
      <c r="AM12" s="42">
        <v>35</v>
      </c>
      <c r="AN12" s="42">
        <v>25</v>
      </c>
      <c r="AO12" s="42">
        <v>38</v>
      </c>
      <c r="AP12" s="42">
        <v>40</v>
      </c>
      <c r="AS12" t="s">
        <v>156</v>
      </c>
      <c r="AV12" t="s">
        <v>150</v>
      </c>
    </row>
    <row r="13" spans="1:60" x14ac:dyDescent="0.25">
      <c r="A13" s="17">
        <v>1</v>
      </c>
      <c r="B13" s="38"/>
      <c r="C13" s="39"/>
      <c r="D13" s="39"/>
      <c r="E13" s="38"/>
      <c r="F13" s="17" t="e">
        <f>VLOOKUP(E13,$AF$2:$AH$106,3,0)</f>
        <v>#N/A</v>
      </c>
      <c r="G13" s="38"/>
      <c r="H13" s="17" t="e">
        <f>VLOOKUP(E13,$AF$2:$AH$106,2,0)</f>
        <v>#N/A</v>
      </c>
      <c r="I13" s="38"/>
      <c r="J13" s="17" t="e">
        <f t="shared" ref="J13:J42" si="0">VLOOKUP(G13,$AS$16:$AT$27,2,0)</f>
        <v>#N/A</v>
      </c>
      <c r="K13" s="17" t="e">
        <f>VLOOKUP(E13,$AF$2:$AI$106,4,0)</f>
        <v>#N/A</v>
      </c>
      <c r="L13" s="17" t="e">
        <f>CONCATENATE(J13,K13)</f>
        <v>#N/A</v>
      </c>
      <c r="M13" s="38"/>
      <c r="N13" s="18">
        <f>IF(AND(G13="FLAT",OR(M13="VERTICAL",M13="HORIZONTAL",M13="N/A")),VLOOKUP(E13,$AF$2:$AP$106,5,FALSE),0)</f>
        <v>0</v>
      </c>
      <c r="O13" s="19">
        <f>IF(AND(G13="SIENNA",OR(M13="VERTICAL",M13="HORIZONTAL",M13="N/A")),VLOOKUP(E13,$AF$2:$AP$106,6,FALSE),0)</f>
        <v>0</v>
      </c>
      <c r="P13" s="19">
        <f>IF(AND(G13="FLAT",OR(M13="VERTICAL SEQUENCED",M13="HORIZONTAL SEQUENCED")),VLOOKUP(E13,$AF$2:$AP$106,7,FALSE),0)</f>
        <v>0</v>
      </c>
      <c r="Q13" s="18">
        <f>IF(OR(G13="SHAKER REDUCED RAIL"),VLOOKUP(E13,$AF$2:$AP$106,8,FALSE),0)</f>
        <v>0</v>
      </c>
      <c r="R13" s="18">
        <f>IF(OR(G13="SHAKER",G13="SHAKER - GLASS",G13="SHAKER - OPEN NO GLASS"),VLOOKUP(E13,$AF$2:$AP$106,9,FALSE),0)</f>
        <v>0</v>
      </c>
      <c r="S13" s="18">
        <f>IF(OR(G13="SHAKER - CLEAR GLASS",G13="SHAKER - RAIN GLASS",G13="SHAKER - REEDED GLASS",G13="SHAKER - SMOKED GLASS",G13="SHAKER - ACID ETCH GLASS",G13="SHAKER - MIRRORED GLASS"),VLOOKUP(E13,$AF$2:$AP$1069,10,FALSE),0)</f>
        <v>0</v>
      </c>
      <c r="T13" s="18"/>
      <c r="U13" s="18"/>
      <c r="V13" s="21">
        <f>IF(OR(G13="SHAKER SLIMLINE"),VLOOKUP(E13,$AF$2:$AP$106,11,FALSE),0)</f>
        <v>0</v>
      </c>
      <c r="W13" s="22" t="str">
        <f>IF(AND(C13&lt;&gt;"",D13&lt;&gt;""),MAX(1,ROUND((C13/12)*(D13/12)*4,0)/4),"")</f>
        <v/>
      </c>
      <c r="X13" s="20" t="str">
        <f>IF(W13&lt;&gt;"",B13*W13,"")</f>
        <v/>
      </c>
      <c r="Y13" s="25" t="str">
        <f>IF(X13="","",IF(SUM(N13:T13,V13)&gt;0,SUM(N13:T13,V13),U13))</f>
        <v/>
      </c>
      <c r="Z13" s="27" t="str">
        <f>IF(X13&lt;&gt;"",X13*Y13,"")</f>
        <v/>
      </c>
      <c r="AF13" t="s">
        <v>37</v>
      </c>
      <c r="AG13" t="s">
        <v>25</v>
      </c>
      <c r="AH13" t="s">
        <v>26</v>
      </c>
      <c r="AI13" t="s">
        <v>160</v>
      </c>
      <c r="AJ13" s="42">
        <v>15</v>
      </c>
      <c r="AK13" s="42">
        <v>21</v>
      </c>
      <c r="AL13" s="42">
        <v>38</v>
      </c>
      <c r="AM13" s="42">
        <v>35</v>
      </c>
      <c r="AN13" s="42">
        <v>25</v>
      </c>
      <c r="AO13" s="42">
        <v>38</v>
      </c>
      <c r="AP13" s="42">
        <v>40</v>
      </c>
      <c r="AS13" t="s">
        <v>157</v>
      </c>
      <c r="AV13" t="s">
        <v>152</v>
      </c>
    </row>
    <row r="14" spans="1:60" ht="15.75" thickBot="1" x14ac:dyDescent="0.3">
      <c r="A14" s="17">
        <v>2</v>
      </c>
      <c r="B14" s="38"/>
      <c r="C14" s="39"/>
      <c r="D14" s="39"/>
      <c r="E14" s="38"/>
      <c r="F14" s="17" t="e">
        <f t="shared" ref="F14:F42" si="1">VLOOKUP(E14,$AF$2:$AH$106,3,0)</f>
        <v>#N/A</v>
      </c>
      <c r="G14" s="38"/>
      <c r="H14" s="17" t="e">
        <f t="shared" ref="H14:H42" si="2">VLOOKUP(E14,$AF$2:$AH$106,2,0)</f>
        <v>#N/A</v>
      </c>
      <c r="I14" s="38"/>
      <c r="J14" s="17" t="e">
        <f t="shared" si="0"/>
        <v>#N/A</v>
      </c>
      <c r="K14" s="17" t="e">
        <f t="shared" ref="K14:K42" si="3">VLOOKUP(E14,$AF$2:$AI$106,4,0)</f>
        <v>#N/A</v>
      </c>
      <c r="L14" s="17" t="e">
        <f t="shared" ref="L14:L42" si="4">CONCATENATE(J14,K14)</f>
        <v>#N/A</v>
      </c>
      <c r="M14" s="38"/>
      <c r="N14" s="18">
        <f t="shared" ref="N14:N42" si="5">IF(AND(G14="FLAT",OR(M14="VERTICAL",M14="HORIZONTAL",M14="N/A")),VLOOKUP(E14,$AF$2:$AP$106,5,FALSE),0)</f>
        <v>0</v>
      </c>
      <c r="O14" s="19">
        <f t="shared" ref="O14:O42" si="6">IF(AND(G14="SIENNA",OR(M14="VERTICAL",M14="HORIZONTAL",M14="N/A")),VLOOKUP(E14,$AF$2:$AP$106,6,FALSE),0)</f>
        <v>0</v>
      </c>
      <c r="P14" s="19">
        <f t="shared" ref="P14:P42" si="7">IF(AND(G14="FLAT",OR(M14="VERTICAL SEQUENCED",M14="HORIZONTAL SEQUENCED")),VLOOKUP(E14,$AF$2:$AP$106,7,FALSE),0)</f>
        <v>0</v>
      </c>
      <c r="Q14" s="18">
        <f t="shared" ref="Q14:Q42" si="8">IF(OR(G14="SHAKER REDUCED RAIL"),VLOOKUP(E14,$AF$2:$AP$106,8,FALSE),0)</f>
        <v>0</v>
      </c>
      <c r="R14" s="18">
        <f t="shared" ref="R14:R42" si="9">IF(OR(G14="SHAKER",G14="SHAKER - GLASS",G14="SHAKER - OPEN NO GLASS"),VLOOKUP(E14,$AF$2:$AP$106,9,FALSE),0)</f>
        <v>0</v>
      </c>
      <c r="S14" s="18">
        <f t="shared" ref="S14:S42" si="10">IF(OR(G14="SHAKER - CLEAR GLASS",G14="SHAKER - RAIN GLASS",G14="SHAKER - REEDED GLASS",G14="SHAKER - SMOKED GLASS",G14="SHAKER - ACID ETCH GLASS",G14="SHAKER - MIRRORED GLASS"),VLOOKUP(E14,$AF$2:$AP$1069,10,FALSE),0)</f>
        <v>0</v>
      </c>
      <c r="T14" s="18"/>
      <c r="U14" s="18"/>
      <c r="V14" s="21">
        <f t="shared" ref="V14:V42" si="11">IF(OR(G14="SHAKER SLIMLINE"),VLOOKUP(E14,$AF$2:$AP$106,11,FALSE),0)</f>
        <v>0</v>
      </c>
      <c r="W14" s="22" t="str">
        <f t="shared" ref="W14:W42" si="12">IF(AND(C14&lt;&gt;"",D14&lt;&gt;""),MAX(1,ROUND((C14/12)*(D14/12)*4,0)/4),"")</f>
        <v/>
      </c>
      <c r="X14" s="20" t="str">
        <f t="shared" ref="X14:X42" si="13">IF(W14&lt;&gt;"",B14*W14,"")</f>
        <v/>
      </c>
      <c r="Y14" s="25" t="str">
        <f t="shared" ref="Y14:Y42" si="14">IF(X14="","",IF(SUM(N14:T14,V14)&gt;0,SUM(N14:T14,V14),U14))</f>
        <v/>
      </c>
      <c r="Z14" s="27" t="str">
        <f t="shared" ref="Z14:Z42" si="15">IF(X14&lt;&gt;"",X14*Y14,"")</f>
        <v/>
      </c>
      <c r="AF14" t="s">
        <v>38</v>
      </c>
      <c r="AG14" t="s">
        <v>25</v>
      </c>
      <c r="AH14" t="s">
        <v>26</v>
      </c>
      <c r="AI14" t="s">
        <v>160</v>
      </c>
      <c r="AJ14" s="42">
        <v>15</v>
      </c>
      <c r="AK14" s="42">
        <v>21</v>
      </c>
      <c r="AL14" s="42">
        <v>38</v>
      </c>
      <c r="AM14" s="42">
        <v>35</v>
      </c>
      <c r="AN14" s="42">
        <v>25</v>
      </c>
      <c r="AO14" s="42">
        <v>38</v>
      </c>
      <c r="AP14" s="42">
        <v>40</v>
      </c>
    </row>
    <row r="15" spans="1:60" ht="15.75" thickTop="1" x14ac:dyDescent="0.25">
      <c r="A15" s="17">
        <v>3</v>
      </c>
      <c r="B15" s="38"/>
      <c r="C15" s="39"/>
      <c r="D15" s="39"/>
      <c r="E15" s="38"/>
      <c r="F15" s="17" t="e">
        <f t="shared" si="1"/>
        <v>#N/A</v>
      </c>
      <c r="G15" s="38"/>
      <c r="H15" s="17" t="e">
        <f t="shared" si="2"/>
        <v>#N/A</v>
      </c>
      <c r="I15" s="38"/>
      <c r="J15" s="17" t="e">
        <f t="shared" si="0"/>
        <v>#N/A</v>
      </c>
      <c r="K15" s="17" t="e">
        <f t="shared" si="3"/>
        <v>#N/A</v>
      </c>
      <c r="L15" s="17" t="e">
        <f t="shared" si="4"/>
        <v>#N/A</v>
      </c>
      <c r="M15" s="38"/>
      <c r="N15" s="18">
        <f t="shared" si="5"/>
        <v>0</v>
      </c>
      <c r="O15" s="19">
        <f t="shared" si="6"/>
        <v>0</v>
      </c>
      <c r="P15" s="19">
        <f t="shared" si="7"/>
        <v>0</v>
      </c>
      <c r="Q15" s="18">
        <f t="shared" si="8"/>
        <v>0</v>
      </c>
      <c r="R15" s="18">
        <f t="shared" si="9"/>
        <v>0</v>
      </c>
      <c r="S15" s="18">
        <f t="shared" si="10"/>
        <v>0</v>
      </c>
      <c r="T15" s="18"/>
      <c r="U15" s="18"/>
      <c r="V15" s="21">
        <f t="shared" si="11"/>
        <v>0</v>
      </c>
      <c r="W15" s="22" t="str">
        <f t="shared" si="12"/>
        <v/>
      </c>
      <c r="X15" s="20" t="str">
        <f t="shared" si="13"/>
        <v/>
      </c>
      <c r="Y15" s="25" t="str">
        <f t="shared" si="14"/>
        <v/>
      </c>
      <c r="Z15" s="27" t="str">
        <f t="shared" si="15"/>
        <v/>
      </c>
      <c r="AF15" t="s">
        <v>39</v>
      </c>
      <c r="AG15" t="s">
        <v>25</v>
      </c>
      <c r="AH15" t="s">
        <v>26</v>
      </c>
      <c r="AI15" t="s">
        <v>160</v>
      </c>
      <c r="AJ15" s="42">
        <v>15</v>
      </c>
      <c r="AK15" s="42">
        <v>21</v>
      </c>
      <c r="AL15" s="42">
        <v>38</v>
      </c>
      <c r="AM15" s="42">
        <v>35</v>
      </c>
      <c r="AN15" s="42">
        <v>25</v>
      </c>
      <c r="AO15" s="42">
        <v>38</v>
      </c>
      <c r="AP15" s="42">
        <v>40</v>
      </c>
      <c r="AS15" s="2" t="s">
        <v>177</v>
      </c>
      <c r="AT15" s="3"/>
    </row>
    <row r="16" spans="1:60" x14ac:dyDescent="0.25">
      <c r="A16" s="17">
        <v>4</v>
      </c>
      <c r="B16" s="38"/>
      <c r="C16" s="39"/>
      <c r="D16" s="39"/>
      <c r="E16" s="38"/>
      <c r="F16" s="17" t="e">
        <f t="shared" si="1"/>
        <v>#N/A</v>
      </c>
      <c r="G16" s="38"/>
      <c r="H16" s="17" t="e">
        <f t="shared" si="2"/>
        <v>#N/A</v>
      </c>
      <c r="I16" s="38"/>
      <c r="J16" s="17" t="e">
        <f t="shared" si="0"/>
        <v>#N/A</v>
      </c>
      <c r="K16" s="17" t="e">
        <f t="shared" si="3"/>
        <v>#N/A</v>
      </c>
      <c r="L16" s="17" t="e">
        <f t="shared" si="4"/>
        <v>#N/A</v>
      </c>
      <c r="M16" s="38"/>
      <c r="N16" s="18">
        <f t="shared" si="5"/>
        <v>0</v>
      </c>
      <c r="O16" s="19">
        <f t="shared" si="6"/>
        <v>0</v>
      </c>
      <c r="P16" s="19">
        <f t="shared" si="7"/>
        <v>0</v>
      </c>
      <c r="Q16" s="18">
        <f t="shared" si="8"/>
        <v>0</v>
      </c>
      <c r="R16" s="18">
        <f t="shared" si="9"/>
        <v>0</v>
      </c>
      <c r="S16" s="18">
        <f t="shared" si="10"/>
        <v>0</v>
      </c>
      <c r="T16" s="18"/>
      <c r="U16" s="18"/>
      <c r="V16" s="21">
        <f t="shared" si="11"/>
        <v>0</v>
      </c>
      <c r="W16" s="22" t="str">
        <f t="shared" si="12"/>
        <v/>
      </c>
      <c r="X16" s="20" t="str">
        <f t="shared" si="13"/>
        <v/>
      </c>
      <c r="Y16" s="25" t="str">
        <f t="shared" si="14"/>
        <v/>
      </c>
      <c r="Z16" s="27" t="str">
        <f t="shared" si="15"/>
        <v/>
      </c>
      <c r="AF16" t="s">
        <v>40</v>
      </c>
      <c r="AG16" t="s">
        <v>25</v>
      </c>
      <c r="AH16" t="s">
        <v>26</v>
      </c>
      <c r="AI16" t="s">
        <v>160</v>
      </c>
      <c r="AJ16" s="42">
        <v>15</v>
      </c>
      <c r="AK16" s="42">
        <v>21</v>
      </c>
      <c r="AL16" s="42">
        <v>38</v>
      </c>
      <c r="AM16" s="42">
        <v>35</v>
      </c>
      <c r="AN16" s="42">
        <v>25</v>
      </c>
      <c r="AO16" s="42">
        <v>38</v>
      </c>
      <c r="AP16" s="42">
        <v>40</v>
      </c>
      <c r="AS16" s="4" t="s">
        <v>135</v>
      </c>
      <c r="AT16" s="5" t="s">
        <v>135</v>
      </c>
    </row>
    <row r="17" spans="1:46" x14ac:dyDescent="0.25">
      <c r="A17" s="17">
        <v>5</v>
      </c>
      <c r="B17" s="38"/>
      <c r="C17" s="39"/>
      <c r="D17" s="39"/>
      <c r="E17" s="38"/>
      <c r="F17" s="17" t="e">
        <f t="shared" si="1"/>
        <v>#N/A</v>
      </c>
      <c r="G17" s="38"/>
      <c r="H17" s="17" t="e">
        <f t="shared" si="2"/>
        <v>#N/A</v>
      </c>
      <c r="I17" s="38"/>
      <c r="J17" s="17" t="e">
        <f t="shared" si="0"/>
        <v>#N/A</v>
      </c>
      <c r="K17" s="17" t="e">
        <f t="shared" si="3"/>
        <v>#N/A</v>
      </c>
      <c r="L17" s="17" t="e">
        <f t="shared" si="4"/>
        <v>#N/A</v>
      </c>
      <c r="M17" s="38"/>
      <c r="N17" s="18">
        <f t="shared" si="5"/>
        <v>0</v>
      </c>
      <c r="O17" s="19">
        <f t="shared" si="6"/>
        <v>0</v>
      </c>
      <c r="P17" s="19">
        <f t="shared" si="7"/>
        <v>0</v>
      </c>
      <c r="Q17" s="18">
        <f t="shared" si="8"/>
        <v>0</v>
      </c>
      <c r="R17" s="18">
        <f t="shared" si="9"/>
        <v>0</v>
      </c>
      <c r="S17" s="18">
        <f t="shared" si="10"/>
        <v>0</v>
      </c>
      <c r="T17" s="18"/>
      <c r="U17" s="18"/>
      <c r="V17" s="21">
        <f t="shared" si="11"/>
        <v>0</v>
      </c>
      <c r="W17" s="22" t="str">
        <f t="shared" si="12"/>
        <v/>
      </c>
      <c r="X17" s="20" t="str">
        <f t="shared" si="13"/>
        <v/>
      </c>
      <c r="Y17" s="25" t="str">
        <f t="shared" si="14"/>
        <v/>
      </c>
      <c r="Z17" s="27" t="str">
        <f t="shared" si="15"/>
        <v/>
      </c>
      <c r="AF17" t="s">
        <v>41</v>
      </c>
      <c r="AG17" t="s">
        <v>25</v>
      </c>
      <c r="AH17" t="s">
        <v>26</v>
      </c>
      <c r="AI17" t="s">
        <v>160</v>
      </c>
      <c r="AJ17" s="42">
        <v>15</v>
      </c>
      <c r="AK17" s="42">
        <v>21</v>
      </c>
      <c r="AL17" s="42">
        <v>38</v>
      </c>
      <c r="AM17" s="42">
        <v>35</v>
      </c>
      <c r="AN17" s="42">
        <v>25</v>
      </c>
      <c r="AO17" s="42">
        <v>38</v>
      </c>
      <c r="AP17" s="42">
        <v>40</v>
      </c>
      <c r="AS17" s="4" t="s">
        <v>139</v>
      </c>
      <c r="AT17" s="5" t="s">
        <v>139</v>
      </c>
    </row>
    <row r="18" spans="1:46" x14ac:dyDescent="0.25">
      <c r="A18" s="17">
        <v>6</v>
      </c>
      <c r="B18" s="38"/>
      <c r="C18" s="39"/>
      <c r="D18" s="39"/>
      <c r="E18" s="38"/>
      <c r="F18" s="17" t="e">
        <f t="shared" si="1"/>
        <v>#N/A</v>
      </c>
      <c r="G18" s="38"/>
      <c r="H18" s="17" t="e">
        <f t="shared" si="2"/>
        <v>#N/A</v>
      </c>
      <c r="I18" s="38"/>
      <c r="J18" s="17" t="e">
        <f t="shared" si="0"/>
        <v>#N/A</v>
      </c>
      <c r="K18" s="17" t="e">
        <f t="shared" si="3"/>
        <v>#N/A</v>
      </c>
      <c r="L18" s="17" t="e">
        <f t="shared" si="4"/>
        <v>#N/A</v>
      </c>
      <c r="M18" s="38"/>
      <c r="N18" s="18">
        <f t="shared" si="5"/>
        <v>0</v>
      </c>
      <c r="O18" s="19">
        <f t="shared" si="6"/>
        <v>0</v>
      </c>
      <c r="P18" s="19">
        <f t="shared" si="7"/>
        <v>0</v>
      </c>
      <c r="Q18" s="18">
        <f t="shared" si="8"/>
        <v>0</v>
      </c>
      <c r="R18" s="18">
        <f t="shared" si="9"/>
        <v>0</v>
      </c>
      <c r="S18" s="18">
        <f t="shared" si="10"/>
        <v>0</v>
      </c>
      <c r="T18" s="18"/>
      <c r="U18" s="18"/>
      <c r="V18" s="21">
        <f t="shared" si="11"/>
        <v>0</v>
      </c>
      <c r="W18" s="22" t="str">
        <f t="shared" si="12"/>
        <v/>
      </c>
      <c r="X18" s="20" t="str">
        <f t="shared" si="13"/>
        <v/>
      </c>
      <c r="Y18" s="25" t="str">
        <f t="shared" si="14"/>
        <v/>
      </c>
      <c r="Z18" s="27" t="str">
        <f t="shared" si="15"/>
        <v/>
      </c>
      <c r="AF18" t="s">
        <v>42</v>
      </c>
      <c r="AG18" t="s">
        <v>25</v>
      </c>
      <c r="AH18" t="s">
        <v>26</v>
      </c>
      <c r="AI18" t="s">
        <v>160</v>
      </c>
      <c r="AJ18" s="42">
        <v>15</v>
      </c>
      <c r="AK18" s="42">
        <v>21</v>
      </c>
      <c r="AL18" s="42">
        <v>38</v>
      </c>
      <c r="AM18" s="42">
        <v>35</v>
      </c>
      <c r="AN18" s="42">
        <v>25</v>
      </c>
      <c r="AO18" s="42">
        <v>38</v>
      </c>
      <c r="AP18" s="42">
        <v>40</v>
      </c>
      <c r="AS18" s="4" t="s">
        <v>141</v>
      </c>
      <c r="AT18" s="5" t="s">
        <v>141</v>
      </c>
    </row>
    <row r="19" spans="1:46" x14ac:dyDescent="0.25">
      <c r="A19" s="17">
        <v>7</v>
      </c>
      <c r="B19" s="38"/>
      <c r="C19" s="39"/>
      <c r="D19" s="39"/>
      <c r="E19" s="38"/>
      <c r="F19" s="17" t="e">
        <f t="shared" si="1"/>
        <v>#N/A</v>
      </c>
      <c r="G19" s="38"/>
      <c r="H19" s="17" t="e">
        <f t="shared" si="2"/>
        <v>#N/A</v>
      </c>
      <c r="I19" s="38"/>
      <c r="J19" s="17" t="e">
        <f t="shared" si="0"/>
        <v>#N/A</v>
      </c>
      <c r="K19" s="17" t="e">
        <f t="shared" si="3"/>
        <v>#N/A</v>
      </c>
      <c r="L19" s="17" t="e">
        <f t="shared" si="4"/>
        <v>#N/A</v>
      </c>
      <c r="M19" s="38"/>
      <c r="N19" s="18">
        <f t="shared" si="5"/>
        <v>0</v>
      </c>
      <c r="O19" s="19">
        <f t="shared" si="6"/>
        <v>0</v>
      </c>
      <c r="P19" s="19">
        <f t="shared" si="7"/>
        <v>0</v>
      </c>
      <c r="Q19" s="18">
        <f t="shared" si="8"/>
        <v>0</v>
      </c>
      <c r="R19" s="18">
        <f t="shared" si="9"/>
        <v>0</v>
      </c>
      <c r="S19" s="18">
        <f t="shared" si="10"/>
        <v>0</v>
      </c>
      <c r="T19" s="18"/>
      <c r="U19" s="18"/>
      <c r="V19" s="21">
        <f t="shared" si="11"/>
        <v>0</v>
      </c>
      <c r="W19" s="22" t="str">
        <f t="shared" si="12"/>
        <v/>
      </c>
      <c r="X19" s="20" t="str">
        <f t="shared" si="13"/>
        <v/>
      </c>
      <c r="Y19" s="25" t="str">
        <f t="shared" si="14"/>
        <v/>
      </c>
      <c r="Z19" s="27" t="str">
        <f t="shared" si="15"/>
        <v/>
      </c>
      <c r="AF19" t="s">
        <v>43</v>
      </c>
      <c r="AG19" t="s">
        <v>25</v>
      </c>
      <c r="AH19" t="s">
        <v>26</v>
      </c>
      <c r="AI19" t="s">
        <v>160</v>
      </c>
      <c r="AJ19" s="42">
        <v>15</v>
      </c>
      <c r="AK19" s="42">
        <v>21</v>
      </c>
      <c r="AL19" s="42">
        <v>38</v>
      </c>
      <c r="AM19" s="42">
        <v>35</v>
      </c>
      <c r="AN19" s="42">
        <v>25</v>
      </c>
      <c r="AO19" s="42">
        <v>38</v>
      </c>
      <c r="AP19" s="42">
        <v>40</v>
      </c>
      <c r="AS19" s="4" t="s">
        <v>145</v>
      </c>
      <c r="AT19" s="5" t="s">
        <v>175</v>
      </c>
    </row>
    <row r="20" spans="1:46" x14ac:dyDescent="0.25">
      <c r="A20" s="17">
        <v>8</v>
      </c>
      <c r="B20" s="38"/>
      <c r="C20" s="39"/>
      <c r="D20" s="39"/>
      <c r="E20" s="38"/>
      <c r="F20" s="17" t="e">
        <f t="shared" si="1"/>
        <v>#N/A</v>
      </c>
      <c r="G20" s="38"/>
      <c r="H20" s="17" t="e">
        <f t="shared" si="2"/>
        <v>#N/A</v>
      </c>
      <c r="I20" s="38"/>
      <c r="J20" s="17" t="e">
        <f t="shared" si="0"/>
        <v>#N/A</v>
      </c>
      <c r="K20" s="17" t="e">
        <f t="shared" si="3"/>
        <v>#N/A</v>
      </c>
      <c r="L20" s="17" t="e">
        <f t="shared" si="4"/>
        <v>#N/A</v>
      </c>
      <c r="M20" s="38"/>
      <c r="N20" s="18">
        <f t="shared" si="5"/>
        <v>0</v>
      </c>
      <c r="O20" s="19">
        <f t="shared" si="6"/>
        <v>0</v>
      </c>
      <c r="P20" s="19">
        <f t="shared" si="7"/>
        <v>0</v>
      </c>
      <c r="Q20" s="18">
        <f t="shared" si="8"/>
        <v>0</v>
      </c>
      <c r="R20" s="18">
        <f t="shared" si="9"/>
        <v>0</v>
      </c>
      <c r="S20" s="18">
        <f t="shared" si="10"/>
        <v>0</v>
      </c>
      <c r="T20" s="18"/>
      <c r="U20" s="18"/>
      <c r="V20" s="21">
        <f t="shared" si="11"/>
        <v>0</v>
      </c>
      <c r="W20" s="22" t="str">
        <f t="shared" si="12"/>
        <v/>
      </c>
      <c r="X20" s="20" t="str">
        <f t="shared" si="13"/>
        <v/>
      </c>
      <c r="Y20" s="25" t="str">
        <f t="shared" si="14"/>
        <v/>
      </c>
      <c r="Z20" s="27" t="str">
        <f t="shared" si="15"/>
        <v/>
      </c>
      <c r="AF20" t="s">
        <v>44</v>
      </c>
      <c r="AG20" t="s">
        <v>25</v>
      </c>
      <c r="AH20" t="s">
        <v>26</v>
      </c>
      <c r="AI20" t="s">
        <v>160</v>
      </c>
      <c r="AJ20" s="42">
        <v>15</v>
      </c>
      <c r="AK20" s="42">
        <v>21</v>
      </c>
      <c r="AL20" s="42">
        <v>38</v>
      </c>
      <c r="AM20" s="42">
        <v>35</v>
      </c>
      <c r="AN20" s="42">
        <v>25</v>
      </c>
      <c r="AO20" s="42">
        <v>38</v>
      </c>
      <c r="AP20" s="42">
        <v>40</v>
      </c>
      <c r="AS20" s="4" t="s">
        <v>142</v>
      </c>
      <c r="AT20" s="5" t="s">
        <v>176</v>
      </c>
    </row>
    <row r="21" spans="1:46" x14ac:dyDescent="0.25">
      <c r="A21" s="17">
        <v>9</v>
      </c>
      <c r="B21" s="38"/>
      <c r="C21" s="39"/>
      <c r="D21" s="39"/>
      <c r="E21" s="38"/>
      <c r="F21" s="17" t="e">
        <f t="shared" si="1"/>
        <v>#N/A</v>
      </c>
      <c r="G21" s="38"/>
      <c r="H21" s="17" t="e">
        <f t="shared" si="2"/>
        <v>#N/A</v>
      </c>
      <c r="I21" s="38"/>
      <c r="J21" s="17" t="e">
        <f t="shared" si="0"/>
        <v>#N/A</v>
      </c>
      <c r="K21" s="17" t="e">
        <f t="shared" si="3"/>
        <v>#N/A</v>
      </c>
      <c r="L21" s="17" t="e">
        <f t="shared" si="4"/>
        <v>#N/A</v>
      </c>
      <c r="M21" s="38"/>
      <c r="N21" s="18">
        <f t="shared" si="5"/>
        <v>0</v>
      </c>
      <c r="O21" s="19">
        <f t="shared" si="6"/>
        <v>0</v>
      </c>
      <c r="P21" s="19">
        <f t="shared" si="7"/>
        <v>0</v>
      </c>
      <c r="Q21" s="18">
        <f t="shared" si="8"/>
        <v>0</v>
      </c>
      <c r="R21" s="18">
        <f t="shared" si="9"/>
        <v>0</v>
      </c>
      <c r="S21" s="18">
        <f t="shared" si="10"/>
        <v>0</v>
      </c>
      <c r="T21" s="18"/>
      <c r="U21" s="18"/>
      <c r="V21" s="21">
        <f t="shared" si="11"/>
        <v>0</v>
      </c>
      <c r="W21" s="22" t="str">
        <f t="shared" si="12"/>
        <v/>
      </c>
      <c r="X21" s="20" t="str">
        <f t="shared" si="13"/>
        <v/>
      </c>
      <c r="Y21" s="25" t="str">
        <f t="shared" si="14"/>
        <v/>
      </c>
      <c r="Z21" s="27" t="str">
        <f t="shared" si="15"/>
        <v/>
      </c>
      <c r="AF21" t="s">
        <v>45</v>
      </c>
      <c r="AG21" t="s">
        <v>25</v>
      </c>
      <c r="AH21" t="s">
        <v>26</v>
      </c>
      <c r="AI21" t="s">
        <v>160</v>
      </c>
      <c r="AJ21" s="42">
        <v>15</v>
      </c>
      <c r="AK21" s="42">
        <v>21</v>
      </c>
      <c r="AL21" s="42">
        <v>38</v>
      </c>
      <c r="AM21" s="42">
        <v>35</v>
      </c>
      <c r="AN21" s="42">
        <v>25</v>
      </c>
      <c r="AO21" s="42">
        <v>38</v>
      </c>
      <c r="AP21" s="42">
        <v>40</v>
      </c>
      <c r="AS21" s="4" t="s">
        <v>149</v>
      </c>
      <c r="AT21" s="5" t="s">
        <v>178</v>
      </c>
    </row>
    <row r="22" spans="1:46" x14ac:dyDescent="0.25">
      <c r="A22" s="17">
        <v>10</v>
      </c>
      <c r="B22" s="38"/>
      <c r="C22" s="39"/>
      <c r="D22" s="39"/>
      <c r="E22" s="38"/>
      <c r="F22" s="17" t="e">
        <f t="shared" si="1"/>
        <v>#N/A</v>
      </c>
      <c r="G22" s="38"/>
      <c r="H22" s="17" t="e">
        <f t="shared" si="2"/>
        <v>#N/A</v>
      </c>
      <c r="I22" s="38"/>
      <c r="J22" s="17" t="e">
        <f t="shared" si="0"/>
        <v>#N/A</v>
      </c>
      <c r="K22" s="17" t="e">
        <f t="shared" si="3"/>
        <v>#N/A</v>
      </c>
      <c r="L22" s="17" t="e">
        <f t="shared" si="4"/>
        <v>#N/A</v>
      </c>
      <c r="M22" s="38"/>
      <c r="N22" s="18">
        <f t="shared" si="5"/>
        <v>0</v>
      </c>
      <c r="O22" s="19">
        <f t="shared" si="6"/>
        <v>0</v>
      </c>
      <c r="P22" s="19">
        <f t="shared" si="7"/>
        <v>0</v>
      </c>
      <c r="Q22" s="18">
        <f t="shared" si="8"/>
        <v>0</v>
      </c>
      <c r="R22" s="18">
        <f t="shared" si="9"/>
        <v>0</v>
      </c>
      <c r="S22" s="18">
        <f t="shared" si="10"/>
        <v>0</v>
      </c>
      <c r="T22" s="18"/>
      <c r="U22" s="18"/>
      <c r="V22" s="21">
        <f t="shared" si="11"/>
        <v>0</v>
      </c>
      <c r="W22" s="22" t="str">
        <f t="shared" si="12"/>
        <v/>
      </c>
      <c r="X22" s="20" t="str">
        <f t="shared" si="13"/>
        <v/>
      </c>
      <c r="Y22" s="25" t="str">
        <f t="shared" si="14"/>
        <v/>
      </c>
      <c r="Z22" s="27" t="str">
        <f t="shared" si="15"/>
        <v/>
      </c>
      <c r="AF22" t="s">
        <v>46</v>
      </c>
      <c r="AG22" t="s">
        <v>25</v>
      </c>
      <c r="AH22" t="s">
        <v>26</v>
      </c>
      <c r="AI22" t="s">
        <v>160</v>
      </c>
      <c r="AJ22" s="42">
        <v>15</v>
      </c>
      <c r="AK22" s="42">
        <v>21</v>
      </c>
      <c r="AL22" s="42">
        <v>38</v>
      </c>
      <c r="AM22" s="42">
        <v>35</v>
      </c>
      <c r="AN22" s="42">
        <v>25</v>
      </c>
      <c r="AO22" s="42">
        <v>38</v>
      </c>
      <c r="AP22" s="42">
        <v>40</v>
      </c>
      <c r="AS22" s="4" t="s">
        <v>151</v>
      </c>
      <c r="AT22" s="5" t="s">
        <v>179</v>
      </c>
    </row>
    <row r="23" spans="1:46" x14ac:dyDescent="0.25">
      <c r="A23" s="17">
        <v>11</v>
      </c>
      <c r="B23" s="38"/>
      <c r="C23" s="39"/>
      <c r="D23" s="39"/>
      <c r="E23" s="38"/>
      <c r="F23" s="17" t="e">
        <f t="shared" si="1"/>
        <v>#N/A</v>
      </c>
      <c r="G23" s="38"/>
      <c r="H23" s="17" t="e">
        <f t="shared" si="2"/>
        <v>#N/A</v>
      </c>
      <c r="I23" s="38"/>
      <c r="J23" s="17" t="e">
        <f t="shared" si="0"/>
        <v>#N/A</v>
      </c>
      <c r="K23" s="17" t="e">
        <f t="shared" si="3"/>
        <v>#N/A</v>
      </c>
      <c r="L23" s="17" t="e">
        <f t="shared" si="4"/>
        <v>#N/A</v>
      </c>
      <c r="M23" s="38"/>
      <c r="N23" s="18">
        <f t="shared" si="5"/>
        <v>0</v>
      </c>
      <c r="O23" s="19">
        <f t="shared" si="6"/>
        <v>0</v>
      </c>
      <c r="P23" s="19">
        <f t="shared" si="7"/>
        <v>0</v>
      </c>
      <c r="Q23" s="18">
        <f t="shared" si="8"/>
        <v>0</v>
      </c>
      <c r="R23" s="18">
        <f t="shared" si="9"/>
        <v>0</v>
      </c>
      <c r="S23" s="18">
        <f t="shared" si="10"/>
        <v>0</v>
      </c>
      <c r="T23" s="18"/>
      <c r="U23" s="18"/>
      <c r="V23" s="21">
        <f t="shared" si="11"/>
        <v>0</v>
      </c>
      <c r="W23" s="22" t="str">
        <f t="shared" si="12"/>
        <v/>
      </c>
      <c r="X23" s="20" t="str">
        <f t="shared" si="13"/>
        <v/>
      </c>
      <c r="Y23" s="25" t="str">
        <f t="shared" si="14"/>
        <v/>
      </c>
      <c r="Z23" s="27" t="str">
        <f t="shared" si="15"/>
        <v/>
      </c>
      <c r="AF23" t="s">
        <v>47</v>
      </c>
      <c r="AG23" t="s">
        <v>25</v>
      </c>
      <c r="AH23" t="s">
        <v>26</v>
      </c>
      <c r="AI23" t="s">
        <v>160</v>
      </c>
      <c r="AJ23" s="42">
        <v>15</v>
      </c>
      <c r="AK23" s="42">
        <v>21</v>
      </c>
      <c r="AL23" s="42">
        <v>38</v>
      </c>
      <c r="AM23" s="42">
        <v>35</v>
      </c>
      <c r="AN23" s="42">
        <v>25</v>
      </c>
      <c r="AO23" s="42">
        <v>38</v>
      </c>
      <c r="AP23" s="42">
        <v>40</v>
      </c>
      <c r="AS23" s="4" t="s">
        <v>153</v>
      </c>
      <c r="AT23" s="5" t="s">
        <v>180</v>
      </c>
    </row>
    <row r="24" spans="1:46" x14ac:dyDescent="0.25">
      <c r="A24" s="17">
        <v>12</v>
      </c>
      <c r="B24" s="38"/>
      <c r="C24" s="39"/>
      <c r="D24" s="39"/>
      <c r="E24" s="38"/>
      <c r="F24" s="17" t="e">
        <f t="shared" si="1"/>
        <v>#N/A</v>
      </c>
      <c r="G24" s="38"/>
      <c r="H24" s="17" t="e">
        <f t="shared" si="2"/>
        <v>#N/A</v>
      </c>
      <c r="I24" s="38"/>
      <c r="J24" s="17" t="e">
        <f t="shared" si="0"/>
        <v>#N/A</v>
      </c>
      <c r="K24" s="17" t="e">
        <f t="shared" si="3"/>
        <v>#N/A</v>
      </c>
      <c r="L24" s="17" t="e">
        <f t="shared" si="4"/>
        <v>#N/A</v>
      </c>
      <c r="M24" s="38"/>
      <c r="N24" s="18">
        <f t="shared" si="5"/>
        <v>0</v>
      </c>
      <c r="O24" s="19">
        <f t="shared" si="6"/>
        <v>0</v>
      </c>
      <c r="P24" s="19">
        <f t="shared" si="7"/>
        <v>0</v>
      </c>
      <c r="Q24" s="18">
        <f t="shared" si="8"/>
        <v>0</v>
      </c>
      <c r="R24" s="18">
        <f t="shared" si="9"/>
        <v>0</v>
      </c>
      <c r="S24" s="18">
        <f t="shared" si="10"/>
        <v>0</v>
      </c>
      <c r="T24" s="18"/>
      <c r="U24" s="18"/>
      <c r="V24" s="21">
        <f t="shared" si="11"/>
        <v>0</v>
      </c>
      <c r="W24" s="22" t="str">
        <f t="shared" si="12"/>
        <v/>
      </c>
      <c r="X24" s="20" t="str">
        <f t="shared" si="13"/>
        <v/>
      </c>
      <c r="Y24" s="25" t="str">
        <f t="shared" si="14"/>
        <v/>
      </c>
      <c r="Z24" s="27" t="str">
        <f t="shared" si="15"/>
        <v/>
      </c>
      <c r="AF24" t="s">
        <v>48</v>
      </c>
      <c r="AG24" t="s">
        <v>25</v>
      </c>
      <c r="AH24" t="s">
        <v>26</v>
      </c>
      <c r="AI24" t="s">
        <v>160</v>
      </c>
      <c r="AJ24" s="42">
        <v>15</v>
      </c>
      <c r="AK24" s="42">
        <v>21</v>
      </c>
      <c r="AL24" s="42">
        <v>38</v>
      </c>
      <c r="AM24" s="42">
        <v>35</v>
      </c>
      <c r="AN24" s="42">
        <v>25</v>
      </c>
      <c r="AO24" s="42">
        <v>38</v>
      </c>
      <c r="AP24" s="42">
        <v>40</v>
      </c>
      <c r="AS24" s="4" t="s">
        <v>154</v>
      </c>
      <c r="AT24" s="5" t="s">
        <v>181</v>
      </c>
    </row>
    <row r="25" spans="1:46" x14ac:dyDescent="0.25">
      <c r="A25" s="17">
        <v>13</v>
      </c>
      <c r="B25" s="38"/>
      <c r="C25" s="39"/>
      <c r="D25" s="39"/>
      <c r="E25" s="38"/>
      <c r="F25" s="17" t="e">
        <f t="shared" si="1"/>
        <v>#N/A</v>
      </c>
      <c r="G25" s="38"/>
      <c r="H25" s="17" t="e">
        <f t="shared" si="2"/>
        <v>#N/A</v>
      </c>
      <c r="I25" s="38"/>
      <c r="J25" s="17" t="e">
        <f t="shared" si="0"/>
        <v>#N/A</v>
      </c>
      <c r="K25" s="17" t="e">
        <f t="shared" si="3"/>
        <v>#N/A</v>
      </c>
      <c r="L25" s="17" t="e">
        <f t="shared" si="4"/>
        <v>#N/A</v>
      </c>
      <c r="M25" s="38"/>
      <c r="N25" s="18">
        <f t="shared" si="5"/>
        <v>0</v>
      </c>
      <c r="O25" s="19">
        <f t="shared" si="6"/>
        <v>0</v>
      </c>
      <c r="P25" s="19">
        <f t="shared" si="7"/>
        <v>0</v>
      </c>
      <c r="Q25" s="18">
        <f t="shared" si="8"/>
        <v>0</v>
      </c>
      <c r="R25" s="18">
        <f t="shared" si="9"/>
        <v>0</v>
      </c>
      <c r="S25" s="18">
        <f t="shared" si="10"/>
        <v>0</v>
      </c>
      <c r="T25" s="18"/>
      <c r="U25" s="18"/>
      <c r="V25" s="21">
        <f t="shared" si="11"/>
        <v>0</v>
      </c>
      <c r="W25" s="22" t="str">
        <f t="shared" si="12"/>
        <v/>
      </c>
      <c r="X25" s="20" t="str">
        <f t="shared" si="13"/>
        <v/>
      </c>
      <c r="Y25" s="25" t="str">
        <f t="shared" si="14"/>
        <v/>
      </c>
      <c r="Z25" s="27" t="str">
        <f t="shared" si="15"/>
        <v/>
      </c>
      <c r="AF25" t="s">
        <v>49</v>
      </c>
      <c r="AG25" t="s">
        <v>25</v>
      </c>
      <c r="AH25" t="s">
        <v>26</v>
      </c>
      <c r="AI25" t="s">
        <v>160</v>
      </c>
      <c r="AJ25" s="42">
        <v>15</v>
      </c>
      <c r="AK25" s="42">
        <v>21</v>
      </c>
      <c r="AL25" s="42">
        <v>38</v>
      </c>
      <c r="AM25" s="42">
        <v>35</v>
      </c>
      <c r="AN25" s="42">
        <v>25</v>
      </c>
      <c r="AO25" s="42">
        <v>38</v>
      </c>
      <c r="AP25" s="42">
        <v>40</v>
      </c>
      <c r="AS25" s="4" t="s">
        <v>155</v>
      </c>
      <c r="AT25" s="5" t="s">
        <v>182</v>
      </c>
    </row>
    <row r="26" spans="1:46" x14ac:dyDescent="0.25">
      <c r="A26" s="17">
        <v>14</v>
      </c>
      <c r="B26" s="38"/>
      <c r="C26" s="39"/>
      <c r="D26" s="39"/>
      <c r="E26" s="38"/>
      <c r="F26" s="17" t="e">
        <f t="shared" si="1"/>
        <v>#N/A</v>
      </c>
      <c r="G26" s="38"/>
      <c r="H26" s="17" t="e">
        <f t="shared" si="2"/>
        <v>#N/A</v>
      </c>
      <c r="I26" s="38"/>
      <c r="J26" s="17" t="e">
        <f t="shared" si="0"/>
        <v>#N/A</v>
      </c>
      <c r="K26" s="17" t="e">
        <f t="shared" si="3"/>
        <v>#N/A</v>
      </c>
      <c r="L26" s="17" t="e">
        <f t="shared" si="4"/>
        <v>#N/A</v>
      </c>
      <c r="M26" s="38"/>
      <c r="N26" s="18">
        <f t="shared" si="5"/>
        <v>0</v>
      </c>
      <c r="O26" s="19">
        <f t="shared" si="6"/>
        <v>0</v>
      </c>
      <c r="P26" s="19">
        <f t="shared" si="7"/>
        <v>0</v>
      </c>
      <c r="Q26" s="18">
        <f t="shared" si="8"/>
        <v>0</v>
      </c>
      <c r="R26" s="18">
        <f t="shared" si="9"/>
        <v>0</v>
      </c>
      <c r="S26" s="18">
        <f t="shared" si="10"/>
        <v>0</v>
      </c>
      <c r="T26" s="18"/>
      <c r="U26" s="18"/>
      <c r="V26" s="21">
        <f t="shared" si="11"/>
        <v>0</v>
      </c>
      <c r="W26" s="22" t="str">
        <f t="shared" si="12"/>
        <v/>
      </c>
      <c r="X26" s="20" t="str">
        <f t="shared" si="13"/>
        <v/>
      </c>
      <c r="Y26" s="25" t="str">
        <f t="shared" si="14"/>
        <v/>
      </c>
      <c r="Z26" s="27" t="str">
        <f t="shared" si="15"/>
        <v/>
      </c>
      <c r="AF26" t="s">
        <v>50</v>
      </c>
      <c r="AG26" t="s">
        <v>25</v>
      </c>
      <c r="AH26" t="s">
        <v>26</v>
      </c>
      <c r="AI26" t="s">
        <v>160</v>
      </c>
      <c r="AJ26" s="42">
        <v>15</v>
      </c>
      <c r="AK26" s="42">
        <v>21</v>
      </c>
      <c r="AL26" s="42">
        <v>38</v>
      </c>
      <c r="AM26" s="42">
        <v>35</v>
      </c>
      <c r="AN26" s="42">
        <v>25</v>
      </c>
      <c r="AO26" s="42">
        <v>38</v>
      </c>
      <c r="AP26" s="42">
        <v>40</v>
      </c>
      <c r="AS26" s="4" t="s">
        <v>156</v>
      </c>
      <c r="AT26" s="5" t="s">
        <v>183</v>
      </c>
    </row>
    <row r="27" spans="1:46" ht="15.75" thickBot="1" x14ac:dyDescent="0.3">
      <c r="A27" s="17">
        <v>15</v>
      </c>
      <c r="B27" s="38"/>
      <c r="C27" s="39"/>
      <c r="D27" s="39"/>
      <c r="E27" s="38"/>
      <c r="F27" s="17" t="e">
        <f t="shared" si="1"/>
        <v>#N/A</v>
      </c>
      <c r="G27" s="38"/>
      <c r="H27" s="17" t="e">
        <f t="shared" si="2"/>
        <v>#N/A</v>
      </c>
      <c r="I27" s="38"/>
      <c r="J27" s="17" t="e">
        <f t="shared" si="0"/>
        <v>#N/A</v>
      </c>
      <c r="K27" s="17" t="e">
        <f t="shared" si="3"/>
        <v>#N/A</v>
      </c>
      <c r="L27" s="17" t="e">
        <f t="shared" si="4"/>
        <v>#N/A</v>
      </c>
      <c r="M27" s="38"/>
      <c r="N27" s="18">
        <f t="shared" si="5"/>
        <v>0</v>
      </c>
      <c r="O27" s="19">
        <f t="shared" si="6"/>
        <v>0</v>
      </c>
      <c r="P27" s="19">
        <f t="shared" si="7"/>
        <v>0</v>
      </c>
      <c r="Q27" s="18">
        <f t="shared" si="8"/>
        <v>0</v>
      </c>
      <c r="R27" s="18">
        <f t="shared" si="9"/>
        <v>0</v>
      </c>
      <c r="S27" s="18">
        <f t="shared" si="10"/>
        <v>0</v>
      </c>
      <c r="T27" s="18"/>
      <c r="U27" s="18"/>
      <c r="V27" s="21">
        <f t="shared" si="11"/>
        <v>0</v>
      </c>
      <c r="W27" s="22" t="str">
        <f t="shared" si="12"/>
        <v/>
      </c>
      <c r="X27" s="20" t="str">
        <f t="shared" si="13"/>
        <v/>
      </c>
      <c r="Y27" s="25" t="str">
        <f t="shared" si="14"/>
        <v/>
      </c>
      <c r="Z27" s="27" t="str">
        <f t="shared" si="15"/>
        <v/>
      </c>
      <c r="AF27" t="s">
        <v>51</v>
      </c>
      <c r="AG27" t="s">
        <v>25</v>
      </c>
      <c r="AH27" t="s">
        <v>26</v>
      </c>
      <c r="AI27" t="s">
        <v>160</v>
      </c>
      <c r="AJ27" s="42">
        <v>15</v>
      </c>
      <c r="AK27" s="42">
        <v>21</v>
      </c>
      <c r="AL27" s="42">
        <v>38</v>
      </c>
      <c r="AM27" s="42">
        <v>35</v>
      </c>
      <c r="AN27" s="42">
        <v>25</v>
      </c>
      <c r="AO27" s="42">
        <v>38</v>
      </c>
      <c r="AP27" s="42">
        <v>40</v>
      </c>
      <c r="AS27" s="6" t="s">
        <v>157</v>
      </c>
      <c r="AT27" s="7" t="s">
        <v>184</v>
      </c>
    </row>
    <row r="28" spans="1:46" ht="15.75" thickTop="1" x14ac:dyDescent="0.25">
      <c r="A28" s="17">
        <v>16</v>
      </c>
      <c r="B28" s="38"/>
      <c r="C28" s="39"/>
      <c r="D28" s="39"/>
      <c r="E28" s="38"/>
      <c r="F28" s="17" t="e">
        <f t="shared" si="1"/>
        <v>#N/A</v>
      </c>
      <c r="G28" s="38"/>
      <c r="H28" s="17" t="e">
        <f t="shared" si="2"/>
        <v>#N/A</v>
      </c>
      <c r="I28" s="38"/>
      <c r="J28" s="17" t="e">
        <f t="shared" si="0"/>
        <v>#N/A</v>
      </c>
      <c r="K28" s="17" t="e">
        <f t="shared" si="3"/>
        <v>#N/A</v>
      </c>
      <c r="L28" s="17" t="e">
        <f t="shared" si="4"/>
        <v>#N/A</v>
      </c>
      <c r="M28" s="38"/>
      <c r="N28" s="18">
        <f t="shared" si="5"/>
        <v>0</v>
      </c>
      <c r="O28" s="19">
        <f t="shared" si="6"/>
        <v>0</v>
      </c>
      <c r="P28" s="19">
        <f t="shared" si="7"/>
        <v>0</v>
      </c>
      <c r="Q28" s="18">
        <f t="shared" si="8"/>
        <v>0</v>
      </c>
      <c r="R28" s="18">
        <f t="shared" si="9"/>
        <v>0</v>
      </c>
      <c r="S28" s="18">
        <f t="shared" si="10"/>
        <v>0</v>
      </c>
      <c r="T28" s="18"/>
      <c r="U28" s="18"/>
      <c r="V28" s="21">
        <f t="shared" si="11"/>
        <v>0</v>
      </c>
      <c r="W28" s="22" t="str">
        <f t="shared" si="12"/>
        <v/>
      </c>
      <c r="X28" s="20" t="str">
        <f t="shared" si="13"/>
        <v/>
      </c>
      <c r="Y28" s="25" t="str">
        <f t="shared" si="14"/>
        <v/>
      </c>
      <c r="Z28" s="27" t="str">
        <f t="shared" si="15"/>
        <v/>
      </c>
      <c r="AF28" t="s">
        <v>52</v>
      </c>
      <c r="AG28" t="s">
        <v>25</v>
      </c>
      <c r="AH28" t="s">
        <v>26</v>
      </c>
      <c r="AI28" t="s">
        <v>160</v>
      </c>
      <c r="AJ28" s="42">
        <v>15</v>
      </c>
      <c r="AK28" s="42">
        <v>21</v>
      </c>
      <c r="AL28" s="42">
        <v>38</v>
      </c>
      <c r="AM28" s="42">
        <v>35</v>
      </c>
      <c r="AN28" s="42">
        <v>25</v>
      </c>
      <c r="AO28" s="42">
        <v>38</v>
      </c>
      <c r="AP28" s="42">
        <v>40</v>
      </c>
    </row>
    <row r="29" spans="1:46" x14ac:dyDescent="0.25">
      <c r="A29" s="17">
        <v>17</v>
      </c>
      <c r="B29" s="38"/>
      <c r="C29" s="39"/>
      <c r="D29" s="39"/>
      <c r="E29" s="38"/>
      <c r="F29" s="17" t="e">
        <f t="shared" si="1"/>
        <v>#N/A</v>
      </c>
      <c r="G29" s="38"/>
      <c r="H29" s="17" t="e">
        <f t="shared" si="2"/>
        <v>#N/A</v>
      </c>
      <c r="I29" s="38"/>
      <c r="J29" s="17" t="e">
        <f t="shared" si="0"/>
        <v>#N/A</v>
      </c>
      <c r="K29" s="17" t="e">
        <f t="shared" si="3"/>
        <v>#N/A</v>
      </c>
      <c r="L29" s="17" t="e">
        <f t="shared" si="4"/>
        <v>#N/A</v>
      </c>
      <c r="M29" s="38"/>
      <c r="N29" s="18">
        <f t="shared" si="5"/>
        <v>0</v>
      </c>
      <c r="O29" s="19">
        <f t="shared" si="6"/>
        <v>0</v>
      </c>
      <c r="P29" s="19">
        <f t="shared" si="7"/>
        <v>0</v>
      </c>
      <c r="Q29" s="18">
        <f t="shared" si="8"/>
        <v>0</v>
      </c>
      <c r="R29" s="18">
        <f t="shared" si="9"/>
        <v>0</v>
      </c>
      <c r="S29" s="18">
        <f t="shared" si="10"/>
        <v>0</v>
      </c>
      <c r="T29" s="18"/>
      <c r="U29" s="18"/>
      <c r="V29" s="21">
        <f t="shared" si="11"/>
        <v>0</v>
      </c>
      <c r="W29" s="22" t="str">
        <f t="shared" si="12"/>
        <v/>
      </c>
      <c r="X29" s="20" t="str">
        <f t="shared" si="13"/>
        <v/>
      </c>
      <c r="Y29" s="25" t="str">
        <f t="shared" si="14"/>
        <v/>
      </c>
      <c r="Z29" s="27" t="str">
        <f t="shared" si="15"/>
        <v/>
      </c>
      <c r="AF29" t="s">
        <v>53</v>
      </c>
      <c r="AG29" t="s">
        <v>25</v>
      </c>
      <c r="AH29" t="s">
        <v>26</v>
      </c>
      <c r="AI29" t="s">
        <v>160</v>
      </c>
      <c r="AJ29" s="42">
        <v>15</v>
      </c>
      <c r="AK29" s="42">
        <v>21</v>
      </c>
      <c r="AL29" s="42">
        <v>38</v>
      </c>
      <c r="AM29" s="42">
        <v>35</v>
      </c>
      <c r="AN29" s="42">
        <v>25</v>
      </c>
      <c r="AO29" s="42">
        <v>38</v>
      </c>
      <c r="AP29" s="42">
        <v>40</v>
      </c>
    </row>
    <row r="30" spans="1:46" x14ac:dyDescent="0.25">
      <c r="A30" s="17">
        <v>18</v>
      </c>
      <c r="B30" s="38"/>
      <c r="C30" s="39"/>
      <c r="D30" s="39"/>
      <c r="E30" s="38"/>
      <c r="F30" s="17" t="e">
        <f t="shared" si="1"/>
        <v>#N/A</v>
      </c>
      <c r="G30" s="38"/>
      <c r="H30" s="17" t="e">
        <f t="shared" si="2"/>
        <v>#N/A</v>
      </c>
      <c r="I30" s="38"/>
      <c r="J30" s="17" t="e">
        <f t="shared" si="0"/>
        <v>#N/A</v>
      </c>
      <c r="K30" s="17" t="e">
        <f t="shared" si="3"/>
        <v>#N/A</v>
      </c>
      <c r="L30" s="17" t="e">
        <f t="shared" si="4"/>
        <v>#N/A</v>
      </c>
      <c r="M30" s="38"/>
      <c r="N30" s="18">
        <f t="shared" si="5"/>
        <v>0</v>
      </c>
      <c r="O30" s="19">
        <f t="shared" si="6"/>
        <v>0</v>
      </c>
      <c r="P30" s="19">
        <f t="shared" si="7"/>
        <v>0</v>
      </c>
      <c r="Q30" s="18">
        <f t="shared" si="8"/>
        <v>0</v>
      </c>
      <c r="R30" s="18">
        <f t="shared" si="9"/>
        <v>0</v>
      </c>
      <c r="S30" s="18">
        <f t="shared" si="10"/>
        <v>0</v>
      </c>
      <c r="T30" s="18"/>
      <c r="U30" s="18"/>
      <c r="V30" s="21">
        <f t="shared" si="11"/>
        <v>0</v>
      </c>
      <c r="W30" s="22" t="str">
        <f t="shared" si="12"/>
        <v/>
      </c>
      <c r="X30" s="20" t="str">
        <f t="shared" si="13"/>
        <v/>
      </c>
      <c r="Y30" s="25" t="str">
        <f t="shared" si="14"/>
        <v/>
      </c>
      <c r="Z30" s="27" t="str">
        <f t="shared" si="15"/>
        <v/>
      </c>
      <c r="AF30" t="s">
        <v>54</v>
      </c>
      <c r="AG30" t="s">
        <v>25</v>
      </c>
      <c r="AH30" t="s">
        <v>26</v>
      </c>
      <c r="AI30" t="s">
        <v>160</v>
      </c>
      <c r="AJ30" s="42">
        <v>15</v>
      </c>
      <c r="AK30" s="42">
        <v>21</v>
      </c>
      <c r="AL30" s="42">
        <v>38</v>
      </c>
      <c r="AM30" s="42">
        <v>35</v>
      </c>
      <c r="AN30" s="42">
        <v>25</v>
      </c>
      <c r="AO30" s="42">
        <v>38</v>
      </c>
      <c r="AP30" s="42">
        <v>40</v>
      </c>
    </row>
    <row r="31" spans="1:46" x14ac:dyDescent="0.25">
      <c r="A31" s="17">
        <v>19</v>
      </c>
      <c r="B31" s="38"/>
      <c r="C31" s="39"/>
      <c r="D31" s="39"/>
      <c r="E31" s="38"/>
      <c r="F31" s="17" t="e">
        <f t="shared" si="1"/>
        <v>#N/A</v>
      </c>
      <c r="G31" s="38"/>
      <c r="H31" s="17" t="e">
        <f t="shared" si="2"/>
        <v>#N/A</v>
      </c>
      <c r="I31" s="38"/>
      <c r="J31" s="17" t="e">
        <f t="shared" si="0"/>
        <v>#N/A</v>
      </c>
      <c r="K31" s="17" t="e">
        <f t="shared" si="3"/>
        <v>#N/A</v>
      </c>
      <c r="L31" s="17" t="e">
        <f t="shared" si="4"/>
        <v>#N/A</v>
      </c>
      <c r="M31" s="38"/>
      <c r="N31" s="18">
        <f t="shared" si="5"/>
        <v>0</v>
      </c>
      <c r="O31" s="19">
        <f t="shared" si="6"/>
        <v>0</v>
      </c>
      <c r="P31" s="19">
        <f t="shared" si="7"/>
        <v>0</v>
      </c>
      <c r="Q31" s="18">
        <f t="shared" si="8"/>
        <v>0</v>
      </c>
      <c r="R31" s="18">
        <f t="shared" si="9"/>
        <v>0</v>
      </c>
      <c r="S31" s="18">
        <f t="shared" si="10"/>
        <v>0</v>
      </c>
      <c r="T31" s="18"/>
      <c r="U31" s="18"/>
      <c r="V31" s="21">
        <f t="shared" si="11"/>
        <v>0</v>
      </c>
      <c r="W31" s="22" t="str">
        <f t="shared" si="12"/>
        <v/>
      </c>
      <c r="X31" s="20" t="str">
        <f t="shared" si="13"/>
        <v/>
      </c>
      <c r="Y31" s="25" t="str">
        <f t="shared" si="14"/>
        <v/>
      </c>
      <c r="Z31" s="27" t="str">
        <f t="shared" si="15"/>
        <v/>
      </c>
      <c r="AF31" t="s">
        <v>55</v>
      </c>
      <c r="AG31" t="s">
        <v>25</v>
      </c>
      <c r="AH31" t="s">
        <v>26</v>
      </c>
      <c r="AI31" t="s">
        <v>160</v>
      </c>
      <c r="AJ31" s="42">
        <v>15</v>
      </c>
      <c r="AK31" s="42">
        <v>21</v>
      </c>
      <c r="AL31" s="42">
        <v>38</v>
      </c>
      <c r="AM31" s="42">
        <v>35</v>
      </c>
      <c r="AN31" s="42">
        <v>25</v>
      </c>
      <c r="AO31" s="42">
        <v>38</v>
      </c>
      <c r="AP31" s="42">
        <v>40</v>
      </c>
    </row>
    <row r="32" spans="1:46" x14ac:dyDescent="0.25">
      <c r="A32" s="17">
        <v>20</v>
      </c>
      <c r="B32" s="38"/>
      <c r="C32" s="39"/>
      <c r="D32" s="39"/>
      <c r="E32" s="38"/>
      <c r="F32" s="17" t="e">
        <f t="shared" si="1"/>
        <v>#N/A</v>
      </c>
      <c r="G32" s="38"/>
      <c r="H32" s="17" t="e">
        <f t="shared" si="2"/>
        <v>#N/A</v>
      </c>
      <c r="I32" s="38"/>
      <c r="J32" s="17" t="e">
        <f t="shared" si="0"/>
        <v>#N/A</v>
      </c>
      <c r="K32" s="17" t="e">
        <f t="shared" si="3"/>
        <v>#N/A</v>
      </c>
      <c r="L32" s="17" t="e">
        <f t="shared" si="4"/>
        <v>#N/A</v>
      </c>
      <c r="M32" s="38"/>
      <c r="N32" s="18">
        <f t="shared" si="5"/>
        <v>0</v>
      </c>
      <c r="O32" s="19">
        <f t="shared" si="6"/>
        <v>0</v>
      </c>
      <c r="P32" s="19">
        <f t="shared" si="7"/>
        <v>0</v>
      </c>
      <c r="Q32" s="18">
        <f t="shared" si="8"/>
        <v>0</v>
      </c>
      <c r="R32" s="18">
        <f t="shared" si="9"/>
        <v>0</v>
      </c>
      <c r="S32" s="18">
        <f t="shared" si="10"/>
        <v>0</v>
      </c>
      <c r="T32" s="18"/>
      <c r="U32" s="18"/>
      <c r="V32" s="21">
        <f t="shared" si="11"/>
        <v>0</v>
      </c>
      <c r="W32" s="22" t="str">
        <f t="shared" si="12"/>
        <v/>
      </c>
      <c r="X32" s="20" t="str">
        <f t="shared" si="13"/>
        <v/>
      </c>
      <c r="Y32" s="25" t="str">
        <f t="shared" si="14"/>
        <v/>
      </c>
      <c r="Z32" s="27" t="str">
        <f t="shared" si="15"/>
        <v/>
      </c>
      <c r="AF32" t="s">
        <v>56</v>
      </c>
      <c r="AG32" t="s">
        <v>25</v>
      </c>
      <c r="AH32" t="s">
        <v>26</v>
      </c>
      <c r="AI32" t="s">
        <v>160</v>
      </c>
      <c r="AJ32" s="42">
        <v>15</v>
      </c>
      <c r="AK32" s="42">
        <v>21</v>
      </c>
      <c r="AL32" s="42">
        <v>38</v>
      </c>
      <c r="AM32" s="42">
        <v>35</v>
      </c>
      <c r="AN32" s="42">
        <v>25</v>
      </c>
      <c r="AO32" s="42">
        <v>38</v>
      </c>
      <c r="AP32" s="42">
        <v>40</v>
      </c>
    </row>
    <row r="33" spans="1:42" x14ac:dyDescent="0.25">
      <c r="A33" s="17">
        <v>21</v>
      </c>
      <c r="B33" s="38"/>
      <c r="C33" s="39"/>
      <c r="D33" s="39"/>
      <c r="E33" s="38"/>
      <c r="F33" s="17" t="e">
        <f t="shared" si="1"/>
        <v>#N/A</v>
      </c>
      <c r="G33" s="38"/>
      <c r="H33" s="17" t="e">
        <f t="shared" si="2"/>
        <v>#N/A</v>
      </c>
      <c r="I33" s="38"/>
      <c r="J33" s="17" t="e">
        <f t="shared" si="0"/>
        <v>#N/A</v>
      </c>
      <c r="K33" s="17" t="e">
        <f t="shared" si="3"/>
        <v>#N/A</v>
      </c>
      <c r="L33" s="17" t="e">
        <f t="shared" si="4"/>
        <v>#N/A</v>
      </c>
      <c r="M33" s="38"/>
      <c r="N33" s="18">
        <f t="shared" si="5"/>
        <v>0</v>
      </c>
      <c r="O33" s="19">
        <f t="shared" si="6"/>
        <v>0</v>
      </c>
      <c r="P33" s="19">
        <f t="shared" si="7"/>
        <v>0</v>
      </c>
      <c r="Q33" s="18">
        <f t="shared" si="8"/>
        <v>0</v>
      </c>
      <c r="R33" s="18">
        <f t="shared" si="9"/>
        <v>0</v>
      </c>
      <c r="S33" s="18">
        <f t="shared" si="10"/>
        <v>0</v>
      </c>
      <c r="T33" s="18"/>
      <c r="U33" s="18"/>
      <c r="V33" s="21">
        <f t="shared" si="11"/>
        <v>0</v>
      </c>
      <c r="W33" s="22" t="str">
        <f t="shared" si="12"/>
        <v/>
      </c>
      <c r="X33" s="20" t="str">
        <f t="shared" si="13"/>
        <v/>
      </c>
      <c r="Y33" s="25" t="str">
        <f t="shared" si="14"/>
        <v/>
      </c>
      <c r="Z33" s="27" t="str">
        <f t="shared" si="15"/>
        <v/>
      </c>
      <c r="AF33" t="s">
        <v>57</v>
      </c>
      <c r="AG33" t="s">
        <v>25</v>
      </c>
      <c r="AH33" t="s">
        <v>26</v>
      </c>
      <c r="AI33" t="s">
        <v>160</v>
      </c>
      <c r="AJ33" s="42">
        <v>15</v>
      </c>
      <c r="AK33" s="42">
        <v>21</v>
      </c>
      <c r="AL33" s="42">
        <v>38</v>
      </c>
      <c r="AM33" s="42">
        <v>35</v>
      </c>
      <c r="AN33" s="42">
        <v>25</v>
      </c>
      <c r="AO33" s="42">
        <v>38</v>
      </c>
      <c r="AP33" s="42">
        <v>40</v>
      </c>
    </row>
    <row r="34" spans="1:42" x14ac:dyDescent="0.25">
      <c r="A34" s="17">
        <v>22</v>
      </c>
      <c r="B34" s="38"/>
      <c r="C34" s="39"/>
      <c r="D34" s="39"/>
      <c r="E34" s="38"/>
      <c r="F34" s="17" t="e">
        <f t="shared" si="1"/>
        <v>#N/A</v>
      </c>
      <c r="G34" s="38"/>
      <c r="H34" s="17" t="e">
        <f t="shared" si="2"/>
        <v>#N/A</v>
      </c>
      <c r="I34" s="38"/>
      <c r="J34" s="17" t="e">
        <f t="shared" si="0"/>
        <v>#N/A</v>
      </c>
      <c r="K34" s="17" t="e">
        <f t="shared" si="3"/>
        <v>#N/A</v>
      </c>
      <c r="L34" s="17" t="e">
        <f t="shared" si="4"/>
        <v>#N/A</v>
      </c>
      <c r="M34" s="38"/>
      <c r="N34" s="18">
        <f t="shared" si="5"/>
        <v>0</v>
      </c>
      <c r="O34" s="19">
        <f t="shared" si="6"/>
        <v>0</v>
      </c>
      <c r="P34" s="19">
        <f t="shared" si="7"/>
        <v>0</v>
      </c>
      <c r="Q34" s="18">
        <f t="shared" si="8"/>
        <v>0</v>
      </c>
      <c r="R34" s="18">
        <f t="shared" si="9"/>
        <v>0</v>
      </c>
      <c r="S34" s="18">
        <f t="shared" si="10"/>
        <v>0</v>
      </c>
      <c r="T34" s="18"/>
      <c r="U34" s="18"/>
      <c r="V34" s="21">
        <f t="shared" si="11"/>
        <v>0</v>
      </c>
      <c r="W34" s="22" t="str">
        <f t="shared" si="12"/>
        <v/>
      </c>
      <c r="X34" s="20" t="str">
        <f t="shared" si="13"/>
        <v/>
      </c>
      <c r="Y34" s="25" t="str">
        <f t="shared" si="14"/>
        <v/>
      </c>
      <c r="Z34" s="27" t="str">
        <f t="shared" si="15"/>
        <v/>
      </c>
      <c r="AF34" t="s">
        <v>58</v>
      </c>
      <c r="AG34" t="s">
        <v>25</v>
      </c>
      <c r="AH34" t="s">
        <v>26</v>
      </c>
      <c r="AI34" t="s">
        <v>160</v>
      </c>
      <c r="AJ34" s="42">
        <v>15</v>
      </c>
      <c r="AK34" s="42">
        <v>21</v>
      </c>
      <c r="AL34" s="42">
        <v>38</v>
      </c>
      <c r="AM34" s="42">
        <v>35</v>
      </c>
      <c r="AN34" s="42">
        <v>25</v>
      </c>
      <c r="AO34" s="42">
        <v>38</v>
      </c>
      <c r="AP34" s="42">
        <v>40</v>
      </c>
    </row>
    <row r="35" spans="1:42" x14ac:dyDescent="0.25">
      <c r="A35" s="17">
        <v>23</v>
      </c>
      <c r="B35" s="38"/>
      <c r="C35" s="39"/>
      <c r="D35" s="39"/>
      <c r="E35" s="38"/>
      <c r="F35" s="17" t="e">
        <f t="shared" si="1"/>
        <v>#N/A</v>
      </c>
      <c r="G35" s="38"/>
      <c r="H35" s="17" t="e">
        <f t="shared" si="2"/>
        <v>#N/A</v>
      </c>
      <c r="I35" s="38"/>
      <c r="J35" s="17" t="e">
        <f t="shared" si="0"/>
        <v>#N/A</v>
      </c>
      <c r="K35" s="17" t="e">
        <f t="shared" si="3"/>
        <v>#N/A</v>
      </c>
      <c r="L35" s="17" t="e">
        <f t="shared" si="4"/>
        <v>#N/A</v>
      </c>
      <c r="M35" s="38"/>
      <c r="N35" s="18">
        <f t="shared" si="5"/>
        <v>0</v>
      </c>
      <c r="O35" s="19">
        <f t="shared" si="6"/>
        <v>0</v>
      </c>
      <c r="P35" s="19">
        <f t="shared" si="7"/>
        <v>0</v>
      </c>
      <c r="Q35" s="18">
        <f t="shared" si="8"/>
        <v>0</v>
      </c>
      <c r="R35" s="18">
        <f t="shared" si="9"/>
        <v>0</v>
      </c>
      <c r="S35" s="18">
        <f t="shared" si="10"/>
        <v>0</v>
      </c>
      <c r="T35" s="18"/>
      <c r="U35" s="18"/>
      <c r="V35" s="21">
        <f t="shared" si="11"/>
        <v>0</v>
      </c>
      <c r="W35" s="22" t="str">
        <f t="shared" si="12"/>
        <v/>
      </c>
      <c r="X35" s="20" t="str">
        <f t="shared" si="13"/>
        <v/>
      </c>
      <c r="Y35" s="25" t="str">
        <f t="shared" si="14"/>
        <v/>
      </c>
      <c r="Z35" s="27" t="str">
        <f t="shared" si="15"/>
        <v/>
      </c>
      <c r="AF35" t="s">
        <v>59</v>
      </c>
      <c r="AG35" t="s">
        <v>25</v>
      </c>
      <c r="AH35" t="s">
        <v>26</v>
      </c>
      <c r="AI35" t="s">
        <v>160</v>
      </c>
      <c r="AJ35" s="42">
        <v>15</v>
      </c>
      <c r="AK35" s="42">
        <v>21</v>
      </c>
      <c r="AL35" s="42">
        <v>38</v>
      </c>
      <c r="AM35" s="42">
        <v>35</v>
      </c>
      <c r="AN35" s="42">
        <v>25</v>
      </c>
      <c r="AO35" s="42">
        <v>38</v>
      </c>
      <c r="AP35" s="42">
        <v>40</v>
      </c>
    </row>
    <row r="36" spans="1:42" x14ac:dyDescent="0.25">
      <c r="A36" s="17">
        <v>24</v>
      </c>
      <c r="B36" s="38"/>
      <c r="C36" s="39"/>
      <c r="D36" s="39"/>
      <c r="E36" s="38"/>
      <c r="F36" s="17" t="e">
        <f t="shared" si="1"/>
        <v>#N/A</v>
      </c>
      <c r="G36" s="38"/>
      <c r="H36" s="17" t="e">
        <f t="shared" si="2"/>
        <v>#N/A</v>
      </c>
      <c r="I36" s="38"/>
      <c r="J36" s="17" t="e">
        <f t="shared" si="0"/>
        <v>#N/A</v>
      </c>
      <c r="K36" s="17" t="e">
        <f t="shared" si="3"/>
        <v>#N/A</v>
      </c>
      <c r="L36" s="17" t="e">
        <f t="shared" si="4"/>
        <v>#N/A</v>
      </c>
      <c r="M36" s="38"/>
      <c r="N36" s="18">
        <f t="shared" si="5"/>
        <v>0</v>
      </c>
      <c r="O36" s="19">
        <f t="shared" si="6"/>
        <v>0</v>
      </c>
      <c r="P36" s="19">
        <f t="shared" si="7"/>
        <v>0</v>
      </c>
      <c r="Q36" s="18">
        <f t="shared" si="8"/>
        <v>0</v>
      </c>
      <c r="R36" s="18">
        <f t="shared" si="9"/>
        <v>0</v>
      </c>
      <c r="S36" s="18">
        <f t="shared" si="10"/>
        <v>0</v>
      </c>
      <c r="T36" s="18"/>
      <c r="U36" s="18"/>
      <c r="V36" s="21">
        <f t="shared" si="11"/>
        <v>0</v>
      </c>
      <c r="W36" s="22" t="str">
        <f t="shared" si="12"/>
        <v/>
      </c>
      <c r="X36" s="20" t="str">
        <f t="shared" si="13"/>
        <v/>
      </c>
      <c r="Y36" s="25" t="str">
        <f t="shared" si="14"/>
        <v/>
      </c>
      <c r="Z36" s="27" t="str">
        <f t="shared" si="15"/>
        <v/>
      </c>
      <c r="AF36" t="s">
        <v>60</v>
      </c>
      <c r="AG36" t="s">
        <v>25</v>
      </c>
      <c r="AH36" t="s">
        <v>26</v>
      </c>
      <c r="AI36" t="s">
        <v>160</v>
      </c>
      <c r="AJ36" s="42">
        <v>15</v>
      </c>
      <c r="AK36" s="42">
        <v>21</v>
      </c>
      <c r="AL36" s="42">
        <v>38</v>
      </c>
      <c r="AM36" s="42">
        <v>35</v>
      </c>
      <c r="AN36" s="42">
        <v>25</v>
      </c>
      <c r="AO36" s="42">
        <v>38</v>
      </c>
      <c r="AP36" s="42">
        <v>40</v>
      </c>
    </row>
    <row r="37" spans="1:42" x14ac:dyDescent="0.25">
      <c r="A37" s="17">
        <v>25</v>
      </c>
      <c r="B37" s="38"/>
      <c r="C37" s="39"/>
      <c r="D37" s="39"/>
      <c r="E37" s="38"/>
      <c r="F37" s="17" t="e">
        <f t="shared" si="1"/>
        <v>#N/A</v>
      </c>
      <c r="G37" s="38"/>
      <c r="H37" s="17" t="e">
        <f t="shared" si="2"/>
        <v>#N/A</v>
      </c>
      <c r="I37" s="38"/>
      <c r="J37" s="17" t="e">
        <f t="shared" si="0"/>
        <v>#N/A</v>
      </c>
      <c r="K37" s="17" t="e">
        <f t="shared" si="3"/>
        <v>#N/A</v>
      </c>
      <c r="L37" s="17" t="e">
        <f t="shared" si="4"/>
        <v>#N/A</v>
      </c>
      <c r="M37" s="38"/>
      <c r="N37" s="18">
        <f t="shared" si="5"/>
        <v>0</v>
      </c>
      <c r="O37" s="19">
        <f t="shared" si="6"/>
        <v>0</v>
      </c>
      <c r="P37" s="19">
        <f t="shared" si="7"/>
        <v>0</v>
      </c>
      <c r="Q37" s="18">
        <f t="shared" si="8"/>
        <v>0</v>
      </c>
      <c r="R37" s="18">
        <f t="shared" si="9"/>
        <v>0</v>
      </c>
      <c r="S37" s="18">
        <f t="shared" si="10"/>
        <v>0</v>
      </c>
      <c r="T37" s="18"/>
      <c r="U37" s="18"/>
      <c r="V37" s="21">
        <f t="shared" si="11"/>
        <v>0</v>
      </c>
      <c r="W37" s="22" t="str">
        <f t="shared" si="12"/>
        <v/>
      </c>
      <c r="X37" s="20" t="str">
        <f t="shared" si="13"/>
        <v/>
      </c>
      <c r="Y37" s="25" t="str">
        <f t="shared" si="14"/>
        <v/>
      </c>
      <c r="Z37" s="27" t="str">
        <f t="shared" si="15"/>
        <v/>
      </c>
      <c r="AF37" t="s">
        <v>61</v>
      </c>
      <c r="AG37" t="s">
        <v>25</v>
      </c>
      <c r="AH37" t="s">
        <v>26</v>
      </c>
      <c r="AI37" t="s">
        <v>160</v>
      </c>
      <c r="AJ37" s="42">
        <v>15</v>
      </c>
      <c r="AK37" s="42">
        <v>21</v>
      </c>
      <c r="AL37" s="42">
        <v>38</v>
      </c>
      <c r="AM37" s="42">
        <v>35</v>
      </c>
      <c r="AN37" s="42">
        <v>25</v>
      </c>
      <c r="AO37" s="42">
        <v>38</v>
      </c>
      <c r="AP37" s="42">
        <v>40</v>
      </c>
    </row>
    <row r="38" spans="1:42" x14ac:dyDescent="0.25">
      <c r="A38" s="17">
        <v>26</v>
      </c>
      <c r="B38" s="38"/>
      <c r="C38" s="39"/>
      <c r="D38" s="39"/>
      <c r="E38" s="38"/>
      <c r="F38" s="17" t="e">
        <f t="shared" si="1"/>
        <v>#N/A</v>
      </c>
      <c r="G38" s="38"/>
      <c r="H38" s="17" t="e">
        <f t="shared" si="2"/>
        <v>#N/A</v>
      </c>
      <c r="I38" s="38"/>
      <c r="J38" s="17" t="e">
        <f t="shared" si="0"/>
        <v>#N/A</v>
      </c>
      <c r="K38" s="17" t="e">
        <f t="shared" si="3"/>
        <v>#N/A</v>
      </c>
      <c r="L38" s="17" t="e">
        <f t="shared" si="4"/>
        <v>#N/A</v>
      </c>
      <c r="M38" s="38"/>
      <c r="N38" s="18">
        <f t="shared" si="5"/>
        <v>0</v>
      </c>
      <c r="O38" s="19">
        <f t="shared" si="6"/>
        <v>0</v>
      </c>
      <c r="P38" s="19">
        <f t="shared" si="7"/>
        <v>0</v>
      </c>
      <c r="Q38" s="18">
        <f t="shared" si="8"/>
        <v>0</v>
      </c>
      <c r="R38" s="18">
        <f t="shared" si="9"/>
        <v>0</v>
      </c>
      <c r="S38" s="18">
        <f t="shared" si="10"/>
        <v>0</v>
      </c>
      <c r="T38" s="18"/>
      <c r="U38" s="18"/>
      <c r="V38" s="21">
        <f t="shared" si="11"/>
        <v>0</v>
      </c>
      <c r="W38" s="22" t="str">
        <f t="shared" si="12"/>
        <v/>
      </c>
      <c r="X38" s="20" t="str">
        <f t="shared" si="13"/>
        <v/>
      </c>
      <c r="Y38" s="25" t="str">
        <f t="shared" si="14"/>
        <v/>
      </c>
      <c r="Z38" s="27" t="str">
        <f t="shared" si="15"/>
        <v/>
      </c>
      <c r="AF38" t="s">
        <v>62</v>
      </c>
      <c r="AG38" t="s">
        <v>25</v>
      </c>
      <c r="AH38" t="s">
        <v>26</v>
      </c>
      <c r="AI38" t="s">
        <v>160</v>
      </c>
      <c r="AJ38" s="42">
        <v>15</v>
      </c>
      <c r="AK38" s="42">
        <v>21</v>
      </c>
      <c r="AL38" s="42">
        <v>38</v>
      </c>
      <c r="AM38" s="42">
        <v>35</v>
      </c>
      <c r="AN38" s="42">
        <v>25</v>
      </c>
      <c r="AO38" s="42">
        <v>38</v>
      </c>
      <c r="AP38" s="42">
        <v>40</v>
      </c>
    </row>
    <row r="39" spans="1:42" x14ac:dyDescent="0.25">
      <c r="A39" s="17">
        <v>27</v>
      </c>
      <c r="B39" s="38"/>
      <c r="C39" s="39"/>
      <c r="D39" s="39"/>
      <c r="E39" s="38"/>
      <c r="F39" s="17" t="e">
        <f t="shared" si="1"/>
        <v>#N/A</v>
      </c>
      <c r="G39" s="38"/>
      <c r="H39" s="17" t="e">
        <f t="shared" si="2"/>
        <v>#N/A</v>
      </c>
      <c r="I39" s="38"/>
      <c r="J39" s="17" t="e">
        <f t="shared" si="0"/>
        <v>#N/A</v>
      </c>
      <c r="K39" s="17" t="e">
        <f t="shared" si="3"/>
        <v>#N/A</v>
      </c>
      <c r="L39" s="17" t="e">
        <f t="shared" si="4"/>
        <v>#N/A</v>
      </c>
      <c r="M39" s="38"/>
      <c r="N39" s="18">
        <f t="shared" si="5"/>
        <v>0</v>
      </c>
      <c r="O39" s="19">
        <f t="shared" si="6"/>
        <v>0</v>
      </c>
      <c r="P39" s="19">
        <f t="shared" si="7"/>
        <v>0</v>
      </c>
      <c r="Q39" s="18">
        <f t="shared" si="8"/>
        <v>0</v>
      </c>
      <c r="R39" s="18">
        <f t="shared" si="9"/>
        <v>0</v>
      </c>
      <c r="S39" s="18">
        <f t="shared" si="10"/>
        <v>0</v>
      </c>
      <c r="T39" s="18"/>
      <c r="U39" s="18"/>
      <c r="V39" s="21">
        <f t="shared" si="11"/>
        <v>0</v>
      </c>
      <c r="W39" s="22" t="str">
        <f t="shared" si="12"/>
        <v/>
      </c>
      <c r="X39" s="20" t="str">
        <f t="shared" si="13"/>
        <v/>
      </c>
      <c r="Y39" s="25" t="str">
        <f t="shared" si="14"/>
        <v/>
      </c>
      <c r="Z39" s="27" t="str">
        <f t="shared" si="15"/>
        <v/>
      </c>
      <c r="AF39" t="s">
        <v>63</v>
      </c>
      <c r="AG39" t="s">
        <v>25</v>
      </c>
      <c r="AH39" t="s">
        <v>26</v>
      </c>
      <c r="AI39" t="s">
        <v>160</v>
      </c>
      <c r="AJ39" s="42">
        <v>15</v>
      </c>
      <c r="AK39" s="42">
        <v>21</v>
      </c>
      <c r="AL39" s="42">
        <v>38</v>
      </c>
      <c r="AM39" s="42">
        <v>35</v>
      </c>
      <c r="AN39" s="42">
        <v>25</v>
      </c>
      <c r="AO39" s="42">
        <v>38</v>
      </c>
      <c r="AP39" s="42">
        <v>40</v>
      </c>
    </row>
    <row r="40" spans="1:42" x14ac:dyDescent="0.25">
      <c r="A40" s="17">
        <v>28</v>
      </c>
      <c r="B40" s="38"/>
      <c r="C40" s="39"/>
      <c r="D40" s="39"/>
      <c r="E40" s="38"/>
      <c r="F40" s="17" t="e">
        <f t="shared" si="1"/>
        <v>#N/A</v>
      </c>
      <c r="G40" s="38"/>
      <c r="H40" s="17" t="e">
        <f t="shared" si="2"/>
        <v>#N/A</v>
      </c>
      <c r="I40" s="38"/>
      <c r="J40" s="17" t="e">
        <f t="shared" si="0"/>
        <v>#N/A</v>
      </c>
      <c r="K40" s="17" t="e">
        <f t="shared" si="3"/>
        <v>#N/A</v>
      </c>
      <c r="L40" s="17" t="e">
        <f t="shared" si="4"/>
        <v>#N/A</v>
      </c>
      <c r="M40" s="38"/>
      <c r="N40" s="18">
        <f t="shared" si="5"/>
        <v>0</v>
      </c>
      <c r="O40" s="19">
        <f t="shared" si="6"/>
        <v>0</v>
      </c>
      <c r="P40" s="19">
        <f t="shared" si="7"/>
        <v>0</v>
      </c>
      <c r="Q40" s="18">
        <f t="shared" si="8"/>
        <v>0</v>
      </c>
      <c r="R40" s="18">
        <f t="shared" si="9"/>
        <v>0</v>
      </c>
      <c r="S40" s="18">
        <f t="shared" si="10"/>
        <v>0</v>
      </c>
      <c r="T40" s="18"/>
      <c r="U40" s="18"/>
      <c r="V40" s="21">
        <f t="shared" si="11"/>
        <v>0</v>
      </c>
      <c r="W40" s="22" t="str">
        <f t="shared" si="12"/>
        <v/>
      </c>
      <c r="X40" s="20" t="str">
        <f t="shared" si="13"/>
        <v/>
      </c>
      <c r="Y40" s="25" t="str">
        <f t="shared" si="14"/>
        <v/>
      </c>
      <c r="Z40" s="27" t="str">
        <f t="shared" si="15"/>
        <v/>
      </c>
      <c r="AF40" t="s">
        <v>64</v>
      </c>
      <c r="AG40" t="s">
        <v>25</v>
      </c>
      <c r="AH40" t="s">
        <v>26</v>
      </c>
      <c r="AI40" t="s">
        <v>160</v>
      </c>
      <c r="AJ40" s="42">
        <v>15</v>
      </c>
      <c r="AK40" s="42">
        <v>21</v>
      </c>
      <c r="AL40" s="42">
        <v>38</v>
      </c>
      <c r="AM40" s="42">
        <v>35</v>
      </c>
      <c r="AN40" s="42">
        <v>25</v>
      </c>
      <c r="AO40" s="42">
        <v>38</v>
      </c>
      <c r="AP40" s="42">
        <v>40</v>
      </c>
    </row>
    <row r="41" spans="1:42" x14ac:dyDescent="0.25">
      <c r="A41" s="17">
        <v>29</v>
      </c>
      <c r="B41" s="38"/>
      <c r="C41" s="39"/>
      <c r="D41" s="39"/>
      <c r="E41" s="38"/>
      <c r="F41" s="17" t="e">
        <f t="shared" si="1"/>
        <v>#N/A</v>
      </c>
      <c r="G41" s="38"/>
      <c r="H41" s="17" t="e">
        <f t="shared" si="2"/>
        <v>#N/A</v>
      </c>
      <c r="I41" s="38"/>
      <c r="J41" s="17" t="e">
        <f t="shared" si="0"/>
        <v>#N/A</v>
      </c>
      <c r="K41" s="17" t="e">
        <f t="shared" si="3"/>
        <v>#N/A</v>
      </c>
      <c r="L41" s="17" t="e">
        <f t="shared" si="4"/>
        <v>#N/A</v>
      </c>
      <c r="M41" s="38"/>
      <c r="N41" s="18">
        <f t="shared" si="5"/>
        <v>0</v>
      </c>
      <c r="O41" s="19">
        <f t="shared" si="6"/>
        <v>0</v>
      </c>
      <c r="P41" s="19">
        <f t="shared" si="7"/>
        <v>0</v>
      </c>
      <c r="Q41" s="18">
        <f t="shared" si="8"/>
        <v>0</v>
      </c>
      <c r="R41" s="18">
        <f t="shared" si="9"/>
        <v>0</v>
      </c>
      <c r="S41" s="18">
        <f t="shared" si="10"/>
        <v>0</v>
      </c>
      <c r="T41" s="18"/>
      <c r="U41" s="18"/>
      <c r="V41" s="21">
        <f t="shared" si="11"/>
        <v>0</v>
      </c>
      <c r="W41" s="22" t="str">
        <f t="shared" si="12"/>
        <v/>
      </c>
      <c r="X41" s="20" t="str">
        <f t="shared" si="13"/>
        <v/>
      </c>
      <c r="Y41" s="25" t="str">
        <f t="shared" si="14"/>
        <v/>
      </c>
      <c r="Z41" s="27" t="str">
        <f t="shared" si="15"/>
        <v/>
      </c>
      <c r="AF41" t="s">
        <v>65</v>
      </c>
      <c r="AG41" t="s">
        <v>25</v>
      </c>
      <c r="AH41" t="s">
        <v>26</v>
      </c>
      <c r="AI41" t="s">
        <v>160</v>
      </c>
      <c r="AJ41" s="42">
        <v>15</v>
      </c>
      <c r="AK41" s="42">
        <v>21</v>
      </c>
      <c r="AL41" s="42">
        <v>38</v>
      </c>
      <c r="AM41" s="42">
        <v>35</v>
      </c>
      <c r="AN41" s="42">
        <v>25</v>
      </c>
      <c r="AO41" s="42">
        <v>38</v>
      </c>
      <c r="AP41" s="42">
        <v>40</v>
      </c>
    </row>
    <row r="42" spans="1:42" ht="15.75" thickBot="1" x14ac:dyDescent="0.3">
      <c r="A42" s="29">
        <v>30</v>
      </c>
      <c r="B42" s="40"/>
      <c r="C42" s="41"/>
      <c r="D42" s="41"/>
      <c r="E42" s="40"/>
      <c r="F42" s="29" t="e">
        <f t="shared" si="1"/>
        <v>#N/A</v>
      </c>
      <c r="G42" s="40"/>
      <c r="H42" s="29" t="e">
        <f t="shared" si="2"/>
        <v>#N/A</v>
      </c>
      <c r="I42" s="40"/>
      <c r="J42" s="29" t="e">
        <f t="shared" si="0"/>
        <v>#N/A</v>
      </c>
      <c r="K42" s="29" t="e">
        <f t="shared" si="3"/>
        <v>#N/A</v>
      </c>
      <c r="L42" s="29" t="e">
        <f t="shared" si="4"/>
        <v>#N/A</v>
      </c>
      <c r="M42" s="40"/>
      <c r="N42" s="30">
        <f t="shared" si="5"/>
        <v>0</v>
      </c>
      <c r="O42" s="31">
        <f t="shared" si="6"/>
        <v>0</v>
      </c>
      <c r="P42" s="31">
        <f t="shared" si="7"/>
        <v>0</v>
      </c>
      <c r="Q42" s="30">
        <f t="shared" si="8"/>
        <v>0</v>
      </c>
      <c r="R42" s="30">
        <f t="shared" si="9"/>
        <v>0</v>
      </c>
      <c r="S42" s="30">
        <f t="shared" si="10"/>
        <v>0</v>
      </c>
      <c r="T42" s="30"/>
      <c r="U42" s="30"/>
      <c r="V42" s="32">
        <f t="shared" si="11"/>
        <v>0</v>
      </c>
      <c r="W42" s="23" t="str">
        <f t="shared" si="12"/>
        <v/>
      </c>
      <c r="X42" s="24" t="str">
        <f t="shared" si="13"/>
        <v/>
      </c>
      <c r="Y42" s="26" t="str">
        <f t="shared" si="14"/>
        <v/>
      </c>
      <c r="Z42" s="28" t="str">
        <f t="shared" si="15"/>
        <v/>
      </c>
      <c r="AF42" t="s">
        <v>66</v>
      </c>
      <c r="AG42" t="s">
        <v>25</v>
      </c>
      <c r="AH42" t="s">
        <v>26</v>
      </c>
      <c r="AI42" t="s">
        <v>160</v>
      </c>
      <c r="AJ42" s="42">
        <v>15</v>
      </c>
      <c r="AK42" s="42">
        <v>21</v>
      </c>
      <c r="AL42" s="42">
        <v>38</v>
      </c>
      <c r="AM42" s="42">
        <v>35</v>
      </c>
      <c r="AN42" s="42">
        <v>25</v>
      </c>
      <c r="AO42" s="42">
        <v>38</v>
      </c>
      <c r="AP42" s="42">
        <v>40</v>
      </c>
    </row>
    <row r="43" spans="1:42" ht="15.75" thickBo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13" t="s">
        <v>225</v>
      </c>
      <c r="X43" s="14">
        <f>SUM(X13:X42)</f>
        <v>0</v>
      </c>
      <c r="Y43" s="11" t="s">
        <v>223</v>
      </c>
      <c r="Z43" s="12">
        <f>SUM(Z13:Z42)</f>
        <v>0</v>
      </c>
      <c r="AF43" t="s">
        <v>67</v>
      </c>
      <c r="AG43" t="s">
        <v>25</v>
      </c>
      <c r="AH43" t="s">
        <v>26</v>
      </c>
      <c r="AI43" t="s">
        <v>160</v>
      </c>
      <c r="AJ43" s="42">
        <v>15</v>
      </c>
      <c r="AK43" s="42">
        <v>21</v>
      </c>
      <c r="AL43" s="42">
        <v>38</v>
      </c>
      <c r="AM43" s="42">
        <v>35</v>
      </c>
      <c r="AN43" s="42">
        <v>25</v>
      </c>
      <c r="AO43" s="42">
        <v>38</v>
      </c>
      <c r="AP43" s="42">
        <v>40</v>
      </c>
    </row>
    <row r="44" spans="1:42" ht="15.75" thickBot="1" x14ac:dyDescent="0.3">
      <c r="B44" s="10" t="s">
        <v>537</v>
      </c>
      <c r="W44" s="8"/>
      <c r="X44" s="9"/>
      <c r="Y44" s="15" t="s">
        <v>224</v>
      </c>
      <c r="Z44" s="16">
        <f>IF(X43&gt;20,0,80)</f>
        <v>80</v>
      </c>
      <c r="AF44" t="s">
        <v>68</v>
      </c>
      <c r="AG44" t="s">
        <v>25</v>
      </c>
      <c r="AH44" t="s">
        <v>26</v>
      </c>
      <c r="AI44" t="s">
        <v>160</v>
      </c>
      <c r="AJ44" s="42">
        <v>15</v>
      </c>
      <c r="AK44" s="42">
        <v>21</v>
      </c>
      <c r="AL44" s="42">
        <v>38</v>
      </c>
      <c r="AM44" s="42">
        <v>35</v>
      </c>
      <c r="AN44" s="42">
        <v>25</v>
      </c>
      <c r="AO44" s="42">
        <v>38</v>
      </c>
      <c r="AP44" s="42">
        <v>40</v>
      </c>
    </row>
    <row r="45" spans="1:42" ht="15.75" thickBot="1" x14ac:dyDescent="0.3"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9"/>
      <c r="X45" s="33"/>
      <c r="Y45" s="15" t="s">
        <v>17</v>
      </c>
      <c r="Z45" s="16">
        <f>SUM(Z43:Z44)</f>
        <v>80</v>
      </c>
      <c r="AF45" t="s">
        <v>69</v>
      </c>
      <c r="AG45" t="s">
        <v>25</v>
      </c>
      <c r="AH45" t="s">
        <v>26</v>
      </c>
      <c r="AI45" t="s">
        <v>160</v>
      </c>
      <c r="AJ45" s="42">
        <v>15</v>
      </c>
      <c r="AK45" s="42">
        <v>21</v>
      </c>
      <c r="AL45" s="42">
        <v>38</v>
      </c>
      <c r="AM45" s="42">
        <v>35</v>
      </c>
      <c r="AN45" s="42">
        <v>25</v>
      </c>
      <c r="AO45" s="42">
        <v>38</v>
      </c>
      <c r="AP45" s="42">
        <v>40</v>
      </c>
    </row>
    <row r="46" spans="1:42" x14ac:dyDescent="0.25"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2"/>
      <c r="AF46" t="s">
        <v>70</v>
      </c>
      <c r="AG46" t="s">
        <v>25</v>
      </c>
      <c r="AH46" t="s">
        <v>26</v>
      </c>
      <c r="AI46" t="s">
        <v>160</v>
      </c>
      <c r="AJ46" s="42">
        <v>15</v>
      </c>
      <c r="AK46" s="42">
        <v>21</v>
      </c>
      <c r="AL46" s="42">
        <v>38</v>
      </c>
      <c r="AM46" s="42">
        <v>35</v>
      </c>
      <c r="AN46" s="42">
        <v>25</v>
      </c>
      <c r="AO46" s="42">
        <v>38</v>
      </c>
      <c r="AP46" s="42">
        <v>40</v>
      </c>
    </row>
    <row r="47" spans="1:42" x14ac:dyDescent="0.25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2"/>
      <c r="AF47" t="s">
        <v>71</v>
      </c>
      <c r="AG47" t="s">
        <v>25</v>
      </c>
      <c r="AH47" t="s">
        <v>26</v>
      </c>
      <c r="AI47" t="s">
        <v>160</v>
      </c>
      <c r="AJ47" s="42">
        <v>15</v>
      </c>
      <c r="AK47" s="42">
        <v>21</v>
      </c>
      <c r="AL47" s="42">
        <v>38</v>
      </c>
      <c r="AM47" s="42">
        <v>35</v>
      </c>
      <c r="AN47" s="42">
        <v>25</v>
      </c>
      <c r="AO47" s="42">
        <v>38</v>
      </c>
      <c r="AP47" s="42">
        <v>40</v>
      </c>
    </row>
    <row r="48" spans="1:42" x14ac:dyDescent="0.25"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2"/>
      <c r="AF48" t="s">
        <v>72</v>
      </c>
      <c r="AG48" t="s">
        <v>25</v>
      </c>
      <c r="AH48" t="s">
        <v>26</v>
      </c>
      <c r="AI48" t="s">
        <v>160</v>
      </c>
      <c r="AJ48" s="42">
        <v>15</v>
      </c>
      <c r="AK48" s="42">
        <v>21</v>
      </c>
      <c r="AL48" s="42">
        <v>38</v>
      </c>
      <c r="AM48" s="42">
        <v>35</v>
      </c>
      <c r="AN48" s="42">
        <v>25</v>
      </c>
      <c r="AO48" s="42">
        <v>38</v>
      </c>
      <c r="AP48" s="42">
        <v>40</v>
      </c>
    </row>
    <row r="49" spans="2:42" x14ac:dyDescent="0.25"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2"/>
      <c r="AF49" t="s">
        <v>73</v>
      </c>
      <c r="AG49" t="s">
        <v>25</v>
      </c>
      <c r="AH49" t="s">
        <v>26</v>
      </c>
      <c r="AI49" t="s">
        <v>160</v>
      </c>
      <c r="AJ49" s="42">
        <v>15</v>
      </c>
      <c r="AK49" s="42">
        <v>21</v>
      </c>
      <c r="AL49" s="42">
        <v>38</v>
      </c>
      <c r="AM49" s="42">
        <v>35</v>
      </c>
      <c r="AN49" s="42">
        <v>25</v>
      </c>
      <c r="AO49" s="42">
        <v>38</v>
      </c>
      <c r="AP49" s="42">
        <v>40</v>
      </c>
    </row>
    <row r="50" spans="2:42" ht="15.75" thickBot="1" x14ac:dyDescent="0.3"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5"/>
      <c r="AF50" t="s">
        <v>74</v>
      </c>
      <c r="AG50" t="s">
        <v>25</v>
      </c>
      <c r="AH50" t="s">
        <v>26</v>
      </c>
      <c r="AI50" t="s">
        <v>160</v>
      </c>
      <c r="AJ50" s="42">
        <v>15</v>
      </c>
      <c r="AK50" s="42">
        <v>21</v>
      </c>
      <c r="AL50" s="42">
        <v>38</v>
      </c>
      <c r="AM50" s="42">
        <v>35</v>
      </c>
      <c r="AN50" s="42">
        <v>25</v>
      </c>
      <c r="AO50" s="42">
        <v>38</v>
      </c>
      <c r="AP50" s="42">
        <v>40</v>
      </c>
    </row>
    <row r="51" spans="2:42" x14ac:dyDescent="0.25">
      <c r="AF51" t="s">
        <v>75</v>
      </c>
      <c r="AG51" t="s">
        <v>25</v>
      </c>
      <c r="AH51" t="s">
        <v>26</v>
      </c>
      <c r="AI51" t="s">
        <v>160</v>
      </c>
      <c r="AJ51" s="42">
        <v>15</v>
      </c>
      <c r="AK51" s="42">
        <v>21</v>
      </c>
      <c r="AL51" s="42">
        <v>38</v>
      </c>
      <c r="AM51" s="42">
        <v>35</v>
      </c>
      <c r="AN51" s="42">
        <v>25</v>
      </c>
      <c r="AO51" s="42">
        <v>38</v>
      </c>
      <c r="AP51" s="42">
        <v>40</v>
      </c>
    </row>
    <row r="52" spans="2:42" x14ac:dyDescent="0.25">
      <c r="AF52" t="s">
        <v>76</v>
      </c>
      <c r="AG52" t="s">
        <v>25</v>
      </c>
      <c r="AH52" t="s">
        <v>26</v>
      </c>
      <c r="AI52" t="s">
        <v>160</v>
      </c>
      <c r="AJ52" s="42">
        <v>15</v>
      </c>
      <c r="AK52" s="42">
        <v>21</v>
      </c>
      <c r="AL52" s="42">
        <v>38</v>
      </c>
      <c r="AM52" s="42">
        <v>35</v>
      </c>
      <c r="AN52" s="42">
        <v>25</v>
      </c>
      <c r="AO52" s="42">
        <v>38</v>
      </c>
      <c r="AP52" s="42">
        <v>40</v>
      </c>
    </row>
    <row r="53" spans="2:42" x14ac:dyDescent="0.25">
      <c r="AF53" t="s">
        <v>77</v>
      </c>
      <c r="AG53" t="s">
        <v>25</v>
      </c>
      <c r="AH53" t="s">
        <v>26</v>
      </c>
      <c r="AI53" t="s">
        <v>160</v>
      </c>
      <c r="AJ53" s="42">
        <v>15</v>
      </c>
      <c r="AK53" s="42">
        <v>21</v>
      </c>
      <c r="AL53" s="42">
        <v>38</v>
      </c>
      <c r="AM53" s="42">
        <v>35</v>
      </c>
      <c r="AN53" s="42">
        <v>25</v>
      </c>
      <c r="AO53" s="42">
        <v>38</v>
      </c>
      <c r="AP53" s="42">
        <v>40</v>
      </c>
    </row>
    <row r="54" spans="2:42" x14ac:dyDescent="0.25">
      <c r="AF54" t="s">
        <v>78</v>
      </c>
      <c r="AG54" t="s">
        <v>25</v>
      </c>
      <c r="AH54" t="s">
        <v>26</v>
      </c>
      <c r="AI54" t="s">
        <v>160</v>
      </c>
      <c r="AJ54" s="42">
        <v>15</v>
      </c>
      <c r="AK54" s="42">
        <v>21</v>
      </c>
      <c r="AL54" s="42">
        <v>38</v>
      </c>
      <c r="AM54" s="42">
        <v>35</v>
      </c>
      <c r="AN54" s="42">
        <v>25</v>
      </c>
      <c r="AO54" s="42">
        <v>38</v>
      </c>
      <c r="AP54" s="42">
        <v>40</v>
      </c>
    </row>
    <row r="55" spans="2:42" x14ac:dyDescent="0.25">
      <c r="AF55" t="s">
        <v>79</v>
      </c>
      <c r="AG55" t="s">
        <v>25</v>
      </c>
      <c r="AH55" t="s">
        <v>26</v>
      </c>
      <c r="AI55" t="s">
        <v>160</v>
      </c>
      <c r="AJ55" s="42">
        <v>15</v>
      </c>
      <c r="AK55" s="42">
        <v>21</v>
      </c>
      <c r="AL55" s="42">
        <v>38</v>
      </c>
      <c r="AM55" s="42">
        <v>35</v>
      </c>
      <c r="AN55" s="42">
        <v>25</v>
      </c>
      <c r="AO55" s="42">
        <v>38</v>
      </c>
      <c r="AP55" s="42">
        <v>40</v>
      </c>
    </row>
    <row r="56" spans="2:42" x14ac:dyDescent="0.25">
      <c r="AF56" t="s">
        <v>80</v>
      </c>
      <c r="AG56" t="s">
        <v>25</v>
      </c>
      <c r="AH56" t="s">
        <v>26</v>
      </c>
      <c r="AI56" t="s">
        <v>160</v>
      </c>
      <c r="AJ56" s="42">
        <v>15</v>
      </c>
      <c r="AK56" s="42">
        <v>21</v>
      </c>
      <c r="AL56" s="42">
        <v>38</v>
      </c>
      <c r="AM56" s="42">
        <v>35</v>
      </c>
      <c r="AN56" s="42">
        <v>25</v>
      </c>
      <c r="AO56" s="42">
        <v>38</v>
      </c>
      <c r="AP56" s="42">
        <v>40</v>
      </c>
    </row>
    <row r="57" spans="2:42" x14ac:dyDescent="0.25">
      <c r="AF57" t="s">
        <v>81</v>
      </c>
      <c r="AG57" t="s">
        <v>25</v>
      </c>
      <c r="AH57" t="s">
        <v>26</v>
      </c>
      <c r="AI57" t="s">
        <v>160</v>
      </c>
      <c r="AJ57" s="42">
        <v>15</v>
      </c>
      <c r="AK57" s="42">
        <v>21</v>
      </c>
      <c r="AL57" s="42">
        <v>38</v>
      </c>
      <c r="AM57" s="42">
        <v>35</v>
      </c>
      <c r="AN57" s="42">
        <v>25</v>
      </c>
      <c r="AO57" s="42">
        <v>38</v>
      </c>
      <c r="AP57" s="42">
        <v>40</v>
      </c>
    </row>
    <row r="58" spans="2:42" x14ac:dyDescent="0.25">
      <c r="AF58" t="s">
        <v>82</v>
      </c>
      <c r="AG58" t="s">
        <v>25</v>
      </c>
      <c r="AH58" t="s">
        <v>26</v>
      </c>
      <c r="AI58" t="s">
        <v>160</v>
      </c>
      <c r="AJ58" s="42">
        <v>15</v>
      </c>
      <c r="AK58" s="42">
        <v>21</v>
      </c>
      <c r="AL58" s="42">
        <v>38</v>
      </c>
      <c r="AM58" s="42">
        <v>35</v>
      </c>
      <c r="AN58" s="42">
        <v>25</v>
      </c>
      <c r="AO58" s="42">
        <v>38</v>
      </c>
      <c r="AP58" s="42">
        <v>40</v>
      </c>
    </row>
    <row r="59" spans="2:42" x14ac:dyDescent="0.25">
      <c r="AF59" t="s">
        <v>83</v>
      </c>
      <c r="AG59" t="s">
        <v>25</v>
      </c>
      <c r="AH59" t="s">
        <v>26</v>
      </c>
      <c r="AI59" t="s">
        <v>160</v>
      </c>
      <c r="AJ59" s="42">
        <v>15</v>
      </c>
      <c r="AK59" s="42">
        <v>21</v>
      </c>
      <c r="AL59" s="42">
        <v>38</v>
      </c>
      <c r="AM59" s="42">
        <v>35</v>
      </c>
      <c r="AN59" s="42">
        <v>25</v>
      </c>
      <c r="AO59" s="42">
        <v>38</v>
      </c>
      <c r="AP59" s="42">
        <v>40</v>
      </c>
    </row>
    <row r="60" spans="2:42" x14ac:dyDescent="0.25">
      <c r="AF60" t="s">
        <v>84</v>
      </c>
      <c r="AG60" t="s">
        <v>25</v>
      </c>
      <c r="AH60" t="s">
        <v>26</v>
      </c>
      <c r="AI60" t="s">
        <v>160</v>
      </c>
      <c r="AJ60" s="42">
        <v>15</v>
      </c>
      <c r="AK60" s="42">
        <v>21</v>
      </c>
      <c r="AL60" s="42">
        <v>38</v>
      </c>
      <c r="AM60" s="42">
        <v>35</v>
      </c>
      <c r="AN60" s="42">
        <v>25</v>
      </c>
      <c r="AO60" s="42">
        <v>38</v>
      </c>
      <c r="AP60" s="42">
        <v>40</v>
      </c>
    </row>
    <row r="61" spans="2:42" x14ac:dyDescent="0.25">
      <c r="AF61" t="s">
        <v>85</v>
      </c>
      <c r="AG61" t="s">
        <v>25</v>
      </c>
      <c r="AH61" t="s">
        <v>26</v>
      </c>
      <c r="AI61" t="s">
        <v>160</v>
      </c>
      <c r="AJ61" s="42">
        <v>15</v>
      </c>
      <c r="AK61" s="42">
        <v>21</v>
      </c>
      <c r="AL61" s="42">
        <v>38</v>
      </c>
      <c r="AM61" s="42">
        <v>35</v>
      </c>
      <c r="AN61" s="42">
        <v>25</v>
      </c>
      <c r="AO61" s="42">
        <v>38</v>
      </c>
      <c r="AP61" s="42">
        <v>40</v>
      </c>
    </row>
    <row r="62" spans="2:42" x14ac:dyDescent="0.25">
      <c r="AF62" t="s">
        <v>86</v>
      </c>
      <c r="AG62" t="s">
        <v>25</v>
      </c>
      <c r="AH62" t="s">
        <v>26</v>
      </c>
      <c r="AI62" t="s">
        <v>160</v>
      </c>
      <c r="AJ62" s="42">
        <v>15</v>
      </c>
      <c r="AK62" s="42">
        <v>21</v>
      </c>
      <c r="AL62" s="42">
        <v>38</v>
      </c>
      <c r="AM62" s="42">
        <v>35</v>
      </c>
      <c r="AN62" s="42">
        <v>25</v>
      </c>
      <c r="AO62" s="42">
        <v>38</v>
      </c>
      <c r="AP62" s="42">
        <v>40</v>
      </c>
    </row>
    <row r="63" spans="2:42" x14ac:dyDescent="0.25">
      <c r="AF63" t="s">
        <v>87</v>
      </c>
      <c r="AG63" t="s">
        <v>25</v>
      </c>
      <c r="AH63" t="s">
        <v>26</v>
      </c>
      <c r="AI63" t="s">
        <v>160</v>
      </c>
      <c r="AJ63" s="42">
        <v>15</v>
      </c>
      <c r="AK63" s="42">
        <v>21</v>
      </c>
      <c r="AL63" s="42">
        <v>38</v>
      </c>
      <c r="AM63" s="42">
        <v>35</v>
      </c>
      <c r="AN63" s="42">
        <v>25</v>
      </c>
      <c r="AO63" s="42">
        <v>38</v>
      </c>
      <c r="AP63" s="42">
        <v>40</v>
      </c>
    </row>
    <row r="64" spans="2:42" x14ac:dyDescent="0.25">
      <c r="AF64" t="s">
        <v>88</v>
      </c>
      <c r="AG64" t="s">
        <v>25</v>
      </c>
      <c r="AH64" t="s">
        <v>89</v>
      </c>
      <c r="AI64" t="s">
        <v>164</v>
      </c>
      <c r="AJ64" s="42">
        <v>24</v>
      </c>
      <c r="AK64" s="42">
        <v>30</v>
      </c>
      <c r="AL64" s="42" t="s">
        <v>137</v>
      </c>
      <c r="AM64" s="42" t="s">
        <v>137</v>
      </c>
      <c r="AN64" s="42">
        <v>34</v>
      </c>
      <c r="AO64" s="42">
        <v>47</v>
      </c>
      <c r="AP64" s="42">
        <v>49</v>
      </c>
    </row>
    <row r="65" spans="32:42" x14ac:dyDescent="0.25">
      <c r="AF65" t="s">
        <v>90</v>
      </c>
      <c r="AG65" t="s">
        <v>25</v>
      </c>
      <c r="AH65" t="s">
        <v>89</v>
      </c>
      <c r="AI65" t="s">
        <v>164</v>
      </c>
      <c r="AJ65" s="42">
        <v>24</v>
      </c>
      <c r="AK65" s="42">
        <v>30</v>
      </c>
      <c r="AL65" s="42" t="s">
        <v>137</v>
      </c>
      <c r="AM65" s="42" t="s">
        <v>137</v>
      </c>
      <c r="AN65" s="42">
        <v>34</v>
      </c>
      <c r="AO65" s="42">
        <v>47</v>
      </c>
      <c r="AP65" s="42">
        <v>49</v>
      </c>
    </row>
    <row r="66" spans="32:42" x14ac:dyDescent="0.25">
      <c r="AF66" t="s">
        <v>91</v>
      </c>
      <c r="AG66" t="s">
        <v>25</v>
      </c>
      <c r="AH66" t="s">
        <v>89</v>
      </c>
      <c r="AI66" t="s">
        <v>164</v>
      </c>
      <c r="AJ66" s="42">
        <v>24</v>
      </c>
      <c r="AK66" s="42">
        <v>30</v>
      </c>
      <c r="AL66" s="42" t="s">
        <v>137</v>
      </c>
      <c r="AM66" s="42" t="s">
        <v>137</v>
      </c>
      <c r="AN66" s="42">
        <v>34</v>
      </c>
      <c r="AO66" s="42">
        <v>47</v>
      </c>
      <c r="AP66" s="42">
        <v>49</v>
      </c>
    </row>
    <row r="67" spans="32:42" x14ac:dyDescent="0.25">
      <c r="AF67" t="s">
        <v>92</v>
      </c>
      <c r="AG67" t="s">
        <v>25</v>
      </c>
      <c r="AH67" t="s">
        <v>89</v>
      </c>
      <c r="AI67" t="s">
        <v>164</v>
      </c>
      <c r="AJ67" s="42">
        <v>24</v>
      </c>
      <c r="AK67" s="42">
        <v>30</v>
      </c>
      <c r="AL67" s="42" t="s">
        <v>137</v>
      </c>
      <c r="AM67" s="42" t="s">
        <v>137</v>
      </c>
      <c r="AN67" s="42">
        <v>34</v>
      </c>
      <c r="AO67" s="42">
        <v>47</v>
      </c>
      <c r="AP67" s="42">
        <v>49</v>
      </c>
    </row>
    <row r="68" spans="32:42" x14ac:dyDescent="0.25">
      <c r="AF68" t="s">
        <v>93</v>
      </c>
      <c r="AG68" t="s">
        <v>25</v>
      </c>
      <c r="AH68" t="s">
        <v>89</v>
      </c>
      <c r="AI68" t="s">
        <v>164</v>
      </c>
      <c r="AJ68" s="42">
        <v>24</v>
      </c>
      <c r="AK68" s="42">
        <v>30</v>
      </c>
      <c r="AL68" s="42" t="s">
        <v>137</v>
      </c>
      <c r="AM68" s="42" t="s">
        <v>137</v>
      </c>
      <c r="AN68" s="42">
        <v>34</v>
      </c>
      <c r="AO68" s="42">
        <v>47</v>
      </c>
      <c r="AP68" s="42">
        <v>49</v>
      </c>
    </row>
    <row r="69" spans="32:42" x14ac:dyDescent="0.25">
      <c r="AF69" t="s">
        <v>94</v>
      </c>
      <c r="AG69" t="s">
        <v>25</v>
      </c>
      <c r="AH69" t="s">
        <v>89</v>
      </c>
      <c r="AI69" t="s">
        <v>164</v>
      </c>
      <c r="AJ69" s="42">
        <v>24</v>
      </c>
      <c r="AK69" s="42">
        <v>30</v>
      </c>
      <c r="AL69" s="42" t="s">
        <v>137</v>
      </c>
      <c r="AM69" s="42" t="s">
        <v>137</v>
      </c>
      <c r="AN69" s="42">
        <v>34</v>
      </c>
      <c r="AO69" s="42">
        <v>47</v>
      </c>
      <c r="AP69" s="42">
        <v>49</v>
      </c>
    </row>
    <row r="70" spans="32:42" x14ac:dyDescent="0.25">
      <c r="AF70" t="s">
        <v>95</v>
      </c>
      <c r="AG70" t="s">
        <v>25</v>
      </c>
      <c r="AH70" t="s">
        <v>89</v>
      </c>
      <c r="AI70" t="s">
        <v>164</v>
      </c>
      <c r="AJ70" s="42">
        <v>24</v>
      </c>
      <c r="AK70" s="42">
        <v>30</v>
      </c>
      <c r="AL70" s="42" t="s">
        <v>137</v>
      </c>
      <c r="AM70" s="42" t="s">
        <v>137</v>
      </c>
      <c r="AN70" s="42">
        <v>34</v>
      </c>
      <c r="AO70" s="42">
        <v>47</v>
      </c>
      <c r="AP70" s="42">
        <v>49</v>
      </c>
    </row>
    <row r="71" spans="32:42" x14ac:dyDescent="0.25">
      <c r="AF71" t="s">
        <v>96</v>
      </c>
      <c r="AG71" t="s">
        <v>25</v>
      </c>
      <c r="AH71" t="s">
        <v>89</v>
      </c>
      <c r="AI71" t="s">
        <v>164</v>
      </c>
      <c r="AJ71" s="42">
        <v>24</v>
      </c>
      <c r="AK71" s="42">
        <v>30</v>
      </c>
      <c r="AL71" s="42" t="s">
        <v>137</v>
      </c>
      <c r="AM71" s="42" t="s">
        <v>137</v>
      </c>
      <c r="AN71" s="42">
        <v>34</v>
      </c>
      <c r="AO71" s="42">
        <v>47</v>
      </c>
      <c r="AP71" s="42">
        <v>49</v>
      </c>
    </row>
    <row r="72" spans="32:42" x14ac:dyDescent="0.25">
      <c r="AF72" t="s">
        <v>97</v>
      </c>
      <c r="AG72" t="s">
        <v>25</v>
      </c>
      <c r="AH72" t="s">
        <v>89</v>
      </c>
      <c r="AI72" t="s">
        <v>164</v>
      </c>
      <c r="AJ72" s="42">
        <v>24</v>
      </c>
      <c r="AK72" s="42">
        <v>30</v>
      </c>
      <c r="AL72" s="42" t="s">
        <v>137</v>
      </c>
      <c r="AM72" s="42" t="s">
        <v>137</v>
      </c>
      <c r="AN72" s="42">
        <v>34</v>
      </c>
      <c r="AO72" s="42">
        <v>47</v>
      </c>
      <c r="AP72" s="42">
        <v>49</v>
      </c>
    </row>
    <row r="73" spans="32:42" x14ac:dyDescent="0.25">
      <c r="AF73" t="s">
        <v>98</v>
      </c>
      <c r="AG73" t="s">
        <v>25</v>
      </c>
      <c r="AH73" t="s">
        <v>26</v>
      </c>
      <c r="AI73" t="s">
        <v>165</v>
      </c>
      <c r="AJ73" s="42">
        <v>24</v>
      </c>
      <c r="AK73" s="42">
        <v>30</v>
      </c>
      <c r="AL73" s="42" t="s">
        <v>137</v>
      </c>
      <c r="AM73" s="42">
        <v>44</v>
      </c>
      <c r="AN73" s="42">
        <v>34</v>
      </c>
      <c r="AO73" s="42">
        <v>47</v>
      </c>
      <c r="AP73" s="42">
        <v>49</v>
      </c>
    </row>
    <row r="74" spans="32:42" x14ac:dyDescent="0.25">
      <c r="AF74" t="s">
        <v>99</v>
      </c>
      <c r="AG74" t="s">
        <v>25</v>
      </c>
      <c r="AH74" t="s">
        <v>26</v>
      </c>
      <c r="AI74" t="s">
        <v>165</v>
      </c>
      <c r="AJ74" s="42">
        <v>24</v>
      </c>
      <c r="AK74" s="42">
        <v>30</v>
      </c>
      <c r="AL74" s="42" t="s">
        <v>137</v>
      </c>
      <c r="AM74" s="42">
        <v>44</v>
      </c>
      <c r="AN74" s="42">
        <v>34</v>
      </c>
      <c r="AO74" s="42">
        <v>47</v>
      </c>
      <c r="AP74" s="42">
        <v>49</v>
      </c>
    </row>
    <row r="75" spans="32:42" x14ac:dyDescent="0.25">
      <c r="AF75" t="s">
        <v>100</v>
      </c>
      <c r="AG75" t="s">
        <v>25</v>
      </c>
      <c r="AH75" t="s">
        <v>26</v>
      </c>
      <c r="AI75" t="s">
        <v>165</v>
      </c>
      <c r="AJ75" s="42">
        <v>24</v>
      </c>
      <c r="AK75" s="42">
        <v>30</v>
      </c>
      <c r="AL75" s="42" t="s">
        <v>137</v>
      </c>
      <c r="AM75" s="42">
        <v>44</v>
      </c>
      <c r="AN75" s="42">
        <v>34</v>
      </c>
      <c r="AO75" s="42">
        <v>47</v>
      </c>
      <c r="AP75" s="42">
        <v>49</v>
      </c>
    </row>
    <row r="76" spans="32:42" x14ac:dyDescent="0.25">
      <c r="AF76" t="s">
        <v>101</v>
      </c>
      <c r="AG76" t="s">
        <v>25</v>
      </c>
      <c r="AH76" t="s">
        <v>26</v>
      </c>
      <c r="AI76" t="s">
        <v>165</v>
      </c>
      <c r="AJ76" s="42">
        <v>24</v>
      </c>
      <c r="AK76" s="42">
        <v>30</v>
      </c>
      <c r="AL76" s="42" t="s">
        <v>137</v>
      </c>
      <c r="AM76" s="42">
        <v>44</v>
      </c>
      <c r="AN76" s="42">
        <v>34</v>
      </c>
      <c r="AO76" s="42">
        <v>47</v>
      </c>
      <c r="AP76" s="42">
        <v>49</v>
      </c>
    </row>
    <row r="77" spans="32:42" x14ac:dyDescent="0.25">
      <c r="AF77" t="s">
        <v>102</v>
      </c>
      <c r="AG77" t="s">
        <v>25</v>
      </c>
      <c r="AH77" t="s">
        <v>26</v>
      </c>
      <c r="AI77" t="s">
        <v>165</v>
      </c>
      <c r="AJ77" s="42">
        <v>24</v>
      </c>
      <c r="AK77" s="42">
        <v>30</v>
      </c>
      <c r="AL77" s="42" t="s">
        <v>137</v>
      </c>
      <c r="AM77" s="42">
        <v>44</v>
      </c>
      <c r="AN77" s="42">
        <v>34</v>
      </c>
      <c r="AO77" s="42">
        <v>47</v>
      </c>
      <c r="AP77" s="42">
        <v>49</v>
      </c>
    </row>
    <row r="78" spans="32:42" x14ac:dyDescent="0.25">
      <c r="AF78" t="s">
        <v>103</v>
      </c>
      <c r="AG78" t="s">
        <v>25</v>
      </c>
      <c r="AH78" t="s">
        <v>26</v>
      </c>
      <c r="AI78" t="s">
        <v>165</v>
      </c>
      <c r="AJ78" s="42">
        <v>24</v>
      </c>
      <c r="AK78" s="42">
        <v>30</v>
      </c>
      <c r="AL78" s="42" t="s">
        <v>137</v>
      </c>
      <c r="AM78" s="42">
        <v>44</v>
      </c>
      <c r="AN78" s="42">
        <v>34</v>
      </c>
      <c r="AO78" s="42">
        <v>47</v>
      </c>
      <c r="AP78" s="42">
        <v>49</v>
      </c>
    </row>
    <row r="79" spans="32:42" x14ac:dyDescent="0.25">
      <c r="AF79" t="s">
        <v>104</v>
      </c>
      <c r="AG79" t="s">
        <v>25</v>
      </c>
      <c r="AH79" t="s">
        <v>26</v>
      </c>
      <c r="AI79" t="s">
        <v>165</v>
      </c>
      <c r="AJ79" s="42">
        <v>24</v>
      </c>
      <c r="AK79" s="42">
        <v>30</v>
      </c>
      <c r="AL79" s="42" t="s">
        <v>137</v>
      </c>
      <c r="AM79" s="42">
        <v>44</v>
      </c>
      <c r="AN79" s="42">
        <v>34</v>
      </c>
      <c r="AO79" s="42">
        <v>47</v>
      </c>
      <c r="AP79" s="42">
        <v>49</v>
      </c>
    </row>
    <row r="80" spans="32:42" x14ac:dyDescent="0.25">
      <c r="AF80" t="s">
        <v>105</v>
      </c>
      <c r="AG80" t="s">
        <v>25</v>
      </c>
      <c r="AH80" t="s">
        <v>26</v>
      </c>
      <c r="AI80" t="s">
        <v>165</v>
      </c>
      <c r="AJ80" s="42">
        <v>24</v>
      </c>
      <c r="AK80" s="42">
        <v>30</v>
      </c>
      <c r="AL80" s="42" t="s">
        <v>137</v>
      </c>
      <c r="AM80" s="42">
        <v>44</v>
      </c>
      <c r="AN80" s="42">
        <v>34</v>
      </c>
      <c r="AO80" s="42">
        <v>47</v>
      </c>
      <c r="AP80" s="42">
        <v>49</v>
      </c>
    </row>
    <row r="81" spans="32:42" x14ac:dyDescent="0.25">
      <c r="AF81" t="s">
        <v>106</v>
      </c>
      <c r="AG81" t="s">
        <v>25</v>
      </c>
      <c r="AH81" t="s">
        <v>26</v>
      </c>
      <c r="AI81" t="s">
        <v>165</v>
      </c>
      <c r="AJ81" s="42">
        <v>24</v>
      </c>
      <c r="AK81" s="42">
        <v>30</v>
      </c>
      <c r="AL81" s="42" t="s">
        <v>137</v>
      </c>
      <c r="AM81" s="42">
        <v>44</v>
      </c>
      <c r="AN81" s="42">
        <v>34</v>
      </c>
      <c r="AO81" s="42">
        <v>47</v>
      </c>
      <c r="AP81" s="42">
        <v>49</v>
      </c>
    </row>
    <row r="82" spans="32:42" x14ac:dyDescent="0.25">
      <c r="AF82" t="s">
        <v>107</v>
      </c>
      <c r="AG82" t="s">
        <v>25</v>
      </c>
      <c r="AH82" t="s">
        <v>26</v>
      </c>
      <c r="AI82" t="s">
        <v>165</v>
      </c>
      <c r="AJ82" s="42">
        <v>24</v>
      </c>
      <c r="AK82" s="42">
        <v>30</v>
      </c>
      <c r="AL82" s="42" t="s">
        <v>137</v>
      </c>
      <c r="AM82" s="42">
        <v>44</v>
      </c>
      <c r="AN82" s="42">
        <v>34</v>
      </c>
      <c r="AO82" s="42">
        <v>47</v>
      </c>
      <c r="AP82" s="42">
        <v>49</v>
      </c>
    </row>
    <row r="83" spans="32:42" x14ac:dyDescent="0.25">
      <c r="AF83" t="s">
        <v>108</v>
      </c>
      <c r="AG83" t="s">
        <v>25</v>
      </c>
      <c r="AH83" t="s">
        <v>26</v>
      </c>
      <c r="AI83" t="s">
        <v>165</v>
      </c>
      <c r="AJ83" s="42">
        <v>24</v>
      </c>
      <c r="AK83" s="42">
        <v>30</v>
      </c>
      <c r="AL83" s="42" t="s">
        <v>137</v>
      </c>
      <c r="AM83" s="42">
        <v>44</v>
      </c>
      <c r="AN83" s="42">
        <v>34</v>
      </c>
      <c r="AO83" s="42">
        <v>47</v>
      </c>
      <c r="AP83" s="42">
        <v>49</v>
      </c>
    </row>
    <row r="84" spans="32:42" x14ac:dyDescent="0.25">
      <c r="AF84" t="s">
        <v>109</v>
      </c>
      <c r="AG84" t="s">
        <v>25</v>
      </c>
      <c r="AH84" t="s">
        <v>89</v>
      </c>
      <c r="AI84" t="s">
        <v>165</v>
      </c>
      <c r="AJ84" s="42">
        <v>21</v>
      </c>
      <c r="AK84" s="42">
        <v>27</v>
      </c>
      <c r="AL84" s="42">
        <v>44</v>
      </c>
      <c r="AM84" s="42" t="s">
        <v>137</v>
      </c>
      <c r="AN84" s="42">
        <v>31</v>
      </c>
      <c r="AO84" s="42">
        <v>44</v>
      </c>
      <c r="AP84" s="42">
        <v>46</v>
      </c>
    </row>
    <row r="85" spans="32:42" x14ac:dyDescent="0.25">
      <c r="AF85" t="s">
        <v>110</v>
      </c>
      <c r="AG85" t="s">
        <v>25</v>
      </c>
      <c r="AH85" t="s">
        <v>89</v>
      </c>
      <c r="AI85" t="s">
        <v>165</v>
      </c>
      <c r="AJ85" s="42">
        <v>21</v>
      </c>
      <c r="AK85" s="42">
        <v>27</v>
      </c>
      <c r="AL85" s="42">
        <v>44</v>
      </c>
      <c r="AM85" s="42" t="s">
        <v>137</v>
      </c>
      <c r="AN85" s="42">
        <v>31</v>
      </c>
      <c r="AO85" s="42">
        <v>44</v>
      </c>
      <c r="AP85" s="42">
        <v>46</v>
      </c>
    </row>
    <row r="86" spans="32:42" x14ac:dyDescent="0.25">
      <c r="AF86" t="s">
        <v>111</v>
      </c>
      <c r="AG86" t="s">
        <v>25</v>
      </c>
      <c r="AH86" t="s">
        <v>89</v>
      </c>
      <c r="AI86" t="s">
        <v>160</v>
      </c>
      <c r="AJ86" s="42">
        <v>21</v>
      </c>
      <c r="AK86" s="42">
        <v>27</v>
      </c>
      <c r="AL86" s="42">
        <v>44</v>
      </c>
      <c r="AM86" s="42" t="s">
        <v>137</v>
      </c>
      <c r="AN86" s="42">
        <v>31</v>
      </c>
      <c r="AO86" s="42">
        <v>44</v>
      </c>
      <c r="AP86" s="42">
        <v>46</v>
      </c>
    </row>
    <row r="87" spans="32:42" x14ac:dyDescent="0.25">
      <c r="AF87" t="s">
        <v>112</v>
      </c>
      <c r="AG87" t="s">
        <v>25</v>
      </c>
      <c r="AH87" t="s">
        <v>89</v>
      </c>
      <c r="AI87" t="s">
        <v>160</v>
      </c>
      <c r="AJ87" s="42">
        <v>21</v>
      </c>
      <c r="AK87" s="42">
        <v>27</v>
      </c>
      <c r="AL87" s="42">
        <v>44</v>
      </c>
      <c r="AM87" s="42" t="s">
        <v>137</v>
      </c>
      <c r="AN87" s="42">
        <v>31</v>
      </c>
      <c r="AO87" s="42">
        <v>44</v>
      </c>
      <c r="AP87" s="42">
        <v>46</v>
      </c>
    </row>
    <row r="88" spans="32:42" x14ac:dyDescent="0.25">
      <c r="AF88" t="s">
        <v>113</v>
      </c>
      <c r="AG88" t="s">
        <v>25</v>
      </c>
      <c r="AH88" t="s">
        <v>89</v>
      </c>
      <c r="AI88" t="s">
        <v>160</v>
      </c>
      <c r="AJ88" s="42">
        <v>21</v>
      </c>
      <c r="AK88" s="42">
        <v>27</v>
      </c>
      <c r="AL88" s="42">
        <v>44</v>
      </c>
      <c r="AM88" s="42" t="s">
        <v>137</v>
      </c>
      <c r="AN88" s="42">
        <v>31</v>
      </c>
      <c r="AO88" s="42">
        <v>44</v>
      </c>
      <c r="AP88" s="42">
        <v>46</v>
      </c>
    </row>
    <row r="89" spans="32:42" x14ac:dyDescent="0.25">
      <c r="AF89" t="s">
        <v>114</v>
      </c>
      <c r="AG89" t="s">
        <v>25</v>
      </c>
      <c r="AH89" t="s">
        <v>89</v>
      </c>
      <c r="AI89" t="s">
        <v>160</v>
      </c>
      <c r="AJ89" s="42">
        <v>21</v>
      </c>
      <c r="AK89" s="42">
        <v>27</v>
      </c>
      <c r="AL89" s="42">
        <v>44</v>
      </c>
      <c r="AM89" s="42" t="s">
        <v>137</v>
      </c>
      <c r="AN89" s="42">
        <v>31</v>
      </c>
      <c r="AO89" s="42">
        <v>44</v>
      </c>
      <c r="AP89" s="42">
        <v>46</v>
      </c>
    </row>
    <row r="90" spans="32:42" x14ac:dyDescent="0.25">
      <c r="AF90" t="s">
        <v>115</v>
      </c>
      <c r="AG90" t="s">
        <v>25</v>
      </c>
      <c r="AH90" t="s">
        <v>89</v>
      </c>
      <c r="AI90" t="s">
        <v>160</v>
      </c>
      <c r="AJ90" s="42">
        <v>21</v>
      </c>
      <c r="AK90" s="42">
        <v>27</v>
      </c>
      <c r="AL90" s="42">
        <v>44</v>
      </c>
      <c r="AM90" s="42" t="s">
        <v>137</v>
      </c>
      <c r="AN90" s="42">
        <v>31</v>
      </c>
      <c r="AO90" s="42">
        <v>44</v>
      </c>
      <c r="AP90" s="42">
        <v>46</v>
      </c>
    </row>
    <row r="91" spans="32:42" x14ac:dyDescent="0.25">
      <c r="AF91" t="s">
        <v>116</v>
      </c>
      <c r="AG91" t="s">
        <v>25</v>
      </c>
      <c r="AH91" t="s">
        <v>89</v>
      </c>
      <c r="AI91" t="s">
        <v>160</v>
      </c>
      <c r="AJ91" s="42">
        <v>21</v>
      </c>
      <c r="AK91" s="42">
        <v>27</v>
      </c>
      <c r="AL91" s="42">
        <v>44</v>
      </c>
      <c r="AM91" s="42" t="s">
        <v>137</v>
      </c>
      <c r="AN91" s="42">
        <v>31</v>
      </c>
      <c r="AO91" s="42">
        <v>44</v>
      </c>
      <c r="AP91" s="42">
        <v>46</v>
      </c>
    </row>
    <row r="92" spans="32:42" x14ac:dyDescent="0.25">
      <c r="AF92" t="s">
        <v>117</v>
      </c>
      <c r="AG92" t="s">
        <v>25</v>
      </c>
      <c r="AH92" t="s">
        <v>89</v>
      </c>
      <c r="AI92" t="s">
        <v>160</v>
      </c>
      <c r="AJ92" s="42">
        <v>21</v>
      </c>
      <c r="AK92" s="42">
        <v>27</v>
      </c>
      <c r="AL92" s="42">
        <v>44</v>
      </c>
      <c r="AM92" s="42" t="s">
        <v>137</v>
      </c>
      <c r="AN92" s="42">
        <v>31</v>
      </c>
      <c r="AO92" s="42">
        <v>44</v>
      </c>
      <c r="AP92" s="42">
        <v>46</v>
      </c>
    </row>
    <row r="93" spans="32:42" x14ac:dyDescent="0.25">
      <c r="AF93" t="s">
        <v>118</v>
      </c>
      <c r="AG93" t="s">
        <v>25</v>
      </c>
      <c r="AH93" t="s">
        <v>89</v>
      </c>
      <c r="AI93" t="s">
        <v>165</v>
      </c>
      <c r="AJ93" s="42">
        <v>24</v>
      </c>
      <c r="AK93" s="42">
        <v>30</v>
      </c>
      <c r="AL93" s="42">
        <v>47</v>
      </c>
      <c r="AM93" s="42" t="s">
        <v>137</v>
      </c>
      <c r="AN93" s="42">
        <v>34</v>
      </c>
      <c r="AO93" s="42">
        <v>47</v>
      </c>
      <c r="AP93" s="42">
        <v>49</v>
      </c>
    </row>
    <row r="94" spans="32:42" x14ac:dyDescent="0.25">
      <c r="AF94" t="s">
        <v>119</v>
      </c>
      <c r="AG94" t="s">
        <v>25</v>
      </c>
      <c r="AH94" t="s">
        <v>89</v>
      </c>
      <c r="AI94" t="s">
        <v>165</v>
      </c>
      <c r="AJ94" s="42">
        <v>24</v>
      </c>
      <c r="AK94" s="42">
        <v>30</v>
      </c>
      <c r="AL94" s="42">
        <v>47</v>
      </c>
      <c r="AM94" s="42" t="s">
        <v>137</v>
      </c>
      <c r="AN94" s="42">
        <v>34</v>
      </c>
      <c r="AO94" s="42">
        <v>47</v>
      </c>
      <c r="AP94" s="42">
        <v>49</v>
      </c>
    </row>
    <row r="95" spans="32:42" x14ac:dyDescent="0.25">
      <c r="AF95" t="s">
        <v>120</v>
      </c>
      <c r="AG95" t="s">
        <v>25</v>
      </c>
      <c r="AH95" t="s">
        <v>89</v>
      </c>
      <c r="AI95" t="s">
        <v>160</v>
      </c>
      <c r="AJ95" s="42">
        <v>24</v>
      </c>
      <c r="AK95" s="42">
        <v>30</v>
      </c>
      <c r="AL95" s="42">
        <v>47</v>
      </c>
      <c r="AM95" s="42" t="s">
        <v>137</v>
      </c>
      <c r="AN95" s="42">
        <v>34</v>
      </c>
      <c r="AO95" s="42">
        <v>47</v>
      </c>
      <c r="AP95" s="42">
        <v>49</v>
      </c>
    </row>
    <row r="96" spans="32:42" x14ac:dyDescent="0.25">
      <c r="AF96" t="s">
        <v>121</v>
      </c>
      <c r="AG96" t="s">
        <v>25</v>
      </c>
      <c r="AH96" t="s">
        <v>89</v>
      </c>
      <c r="AI96" t="s">
        <v>160</v>
      </c>
      <c r="AJ96" s="42">
        <v>24</v>
      </c>
      <c r="AK96" s="42">
        <v>30</v>
      </c>
      <c r="AL96" s="42">
        <v>47</v>
      </c>
      <c r="AM96" s="42" t="s">
        <v>137</v>
      </c>
      <c r="AN96" s="42">
        <v>34</v>
      </c>
      <c r="AO96" s="42">
        <v>47</v>
      </c>
      <c r="AP96" s="42">
        <v>49</v>
      </c>
    </row>
    <row r="97" spans="32:42" x14ac:dyDescent="0.25">
      <c r="AF97" t="s">
        <v>122</v>
      </c>
      <c r="AG97" t="s">
        <v>25</v>
      </c>
      <c r="AH97" t="s">
        <v>89</v>
      </c>
      <c r="AI97" t="s">
        <v>160</v>
      </c>
      <c r="AJ97" s="42">
        <v>24</v>
      </c>
      <c r="AK97" s="42">
        <v>30</v>
      </c>
      <c r="AL97" s="42">
        <v>47</v>
      </c>
      <c r="AM97" s="42" t="s">
        <v>137</v>
      </c>
      <c r="AN97" s="42">
        <v>34</v>
      </c>
      <c r="AO97" s="42">
        <v>47</v>
      </c>
      <c r="AP97" s="42">
        <v>49</v>
      </c>
    </row>
    <row r="98" spans="32:42" x14ac:dyDescent="0.25">
      <c r="AF98" t="s">
        <v>123</v>
      </c>
      <c r="AG98" t="s">
        <v>25</v>
      </c>
      <c r="AH98" t="s">
        <v>89</v>
      </c>
      <c r="AI98" t="s">
        <v>160</v>
      </c>
      <c r="AJ98" s="42">
        <v>24</v>
      </c>
      <c r="AK98" s="42">
        <v>30</v>
      </c>
      <c r="AL98" s="42">
        <v>47</v>
      </c>
      <c r="AM98" s="42" t="s">
        <v>137</v>
      </c>
      <c r="AN98" s="42">
        <v>34</v>
      </c>
      <c r="AO98" s="42">
        <v>47</v>
      </c>
      <c r="AP98" s="42">
        <v>49</v>
      </c>
    </row>
    <row r="99" spans="32:42" x14ac:dyDescent="0.25">
      <c r="AF99" t="s">
        <v>124</v>
      </c>
      <c r="AG99" t="s">
        <v>25</v>
      </c>
      <c r="AH99" t="s">
        <v>89</v>
      </c>
      <c r="AI99" t="s">
        <v>160</v>
      </c>
      <c r="AJ99" s="42">
        <v>24</v>
      </c>
      <c r="AK99" s="42">
        <v>30</v>
      </c>
      <c r="AL99" s="42">
        <v>47</v>
      </c>
      <c r="AM99" s="42" t="s">
        <v>137</v>
      </c>
      <c r="AN99" s="42">
        <v>34</v>
      </c>
      <c r="AO99" s="42">
        <v>47</v>
      </c>
      <c r="AP99" s="42">
        <v>49</v>
      </c>
    </row>
    <row r="100" spans="32:42" x14ac:dyDescent="0.25">
      <c r="AF100" t="s">
        <v>125</v>
      </c>
      <c r="AG100" t="s">
        <v>25</v>
      </c>
      <c r="AH100" t="s">
        <v>89</v>
      </c>
      <c r="AI100" t="s">
        <v>160</v>
      </c>
      <c r="AJ100" s="42">
        <v>24</v>
      </c>
      <c r="AK100" s="42">
        <v>30</v>
      </c>
      <c r="AL100" s="42">
        <v>47</v>
      </c>
      <c r="AM100" s="42" t="s">
        <v>137</v>
      </c>
      <c r="AN100" s="42">
        <v>34</v>
      </c>
      <c r="AO100" s="42">
        <v>47</v>
      </c>
      <c r="AP100" s="42">
        <v>49</v>
      </c>
    </row>
    <row r="101" spans="32:42" x14ac:dyDescent="0.25">
      <c r="AF101" t="s">
        <v>126</v>
      </c>
      <c r="AG101" t="s">
        <v>25</v>
      </c>
      <c r="AH101" t="s">
        <v>89</v>
      </c>
      <c r="AI101" t="s">
        <v>160</v>
      </c>
      <c r="AJ101" s="42">
        <v>24</v>
      </c>
      <c r="AK101" s="42">
        <v>30</v>
      </c>
      <c r="AL101" s="42">
        <v>47</v>
      </c>
      <c r="AM101" s="42" t="s">
        <v>137</v>
      </c>
      <c r="AN101" s="42">
        <v>34</v>
      </c>
      <c r="AO101" s="42">
        <v>47</v>
      </c>
      <c r="AP101" s="42">
        <v>49</v>
      </c>
    </row>
    <row r="102" spans="32:42" x14ac:dyDescent="0.25">
      <c r="AF102" t="s">
        <v>127</v>
      </c>
      <c r="AG102" t="s">
        <v>25</v>
      </c>
      <c r="AH102" t="s">
        <v>89</v>
      </c>
      <c r="AI102" t="s">
        <v>164</v>
      </c>
      <c r="AJ102" s="42">
        <v>27</v>
      </c>
      <c r="AK102" s="42">
        <v>33</v>
      </c>
      <c r="AL102" s="42" t="s">
        <v>137</v>
      </c>
      <c r="AM102" s="42" t="s">
        <v>137</v>
      </c>
      <c r="AN102" s="42">
        <v>37</v>
      </c>
      <c r="AO102" s="42">
        <v>50</v>
      </c>
      <c r="AP102" s="42" t="s">
        <v>137</v>
      </c>
    </row>
    <row r="103" spans="32:42" x14ac:dyDescent="0.25">
      <c r="AF103" t="s">
        <v>128</v>
      </c>
      <c r="AG103" t="s">
        <v>25</v>
      </c>
      <c r="AH103" t="s">
        <v>89</v>
      </c>
      <c r="AI103" t="s">
        <v>164</v>
      </c>
      <c r="AJ103" s="42">
        <v>27</v>
      </c>
      <c r="AK103" s="42">
        <v>33</v>
      </c>
      <c r="AL103" s="42" t="s">
        <v>137</v>
      </c>
      <c r="AM103" s="42" t="s">
        <v>137</v>
      </c>
      <c r="AN103" s="42">
        <v>37</v>
      </c>
      <c r="AO103" s="42">
        <v>50</v>
      </c>
      <c r="AP103" s="42" t="s">
        <v>137</v>
      </c>
    </row>
    <row r="104" spans="32:42" x14ac:dyDescent="0.25">
      <c r="AF104" t="s">
        <v>129</v>
      </c>
      <c r="AG104" t="s">
        <v>25</v>
      </c>
      <c r="AH104" t="s">
        <v>89</v>
      </c>
      <c r="AI104" t="s">
        <v>164</v>
      </c>
      <c r="AJ104" s="42">
        <v>27</v>
      </c>
      <c r="AK104" s="42">
        <v>33</v>
      </c>
      <c r="AL104" s="42" t="s">
        <v>137</v>
      </c>
      <c r="AM104" s="42" t="s">
        <v>137</v>
      </c>
      <c r="AN104" s="42">
        <v>37</v>
      </c>
      <c r="AO104" s="42">
        <v>50</v>
      </c>
      <c r="AP104" s="42" t="s">
        <v>137</v>
      </c>
    </row>
    <row r="105" spans="32:42" x14ac:dyDescent="0.25">
      <c r="AF105" t="s">
        <v>130</v>
      </c>
      <c r="AG105" t="s">
        <v>25</v>
      </c>
      <c r="AH105" t="s">
        <v>89</v>
      </c>
      <c r="AI105" t="s">
        <v>164</v>
      </c>
      <c r="AJ105" s="42">
        <v>27</v>
      </c>
      <c r="AK105" s="42">
        <v>33</v>
      </c>
      <c r="AL105" s="42" t="s">
        <v>137</v>
      </c>
      <c r="AM105" s="42" t="s">
        <v>137</v>
      </c>
      <c r="AN105" s="42">
        <v>37</v>
      </c>
      <c r="AO105" s="42">
        <v>50</v>
      </c>
      <c r="AP105" s="42" t="s">
        <v>137</v>
      </c>
    </row>
    <row r="106" spans="32:42" x14ac:dyDescent="0.25">
      <c r="AF106" t="s">
        <v>131</v>
      </c>
      <c r="AG106" t="s">
        <v>25</v>
      </c>
      <c r="AH106" t="s">
        <v>89</v>
      </c>
      <c r="AI106" t="s">
        <v>164</v>
      </c>
      <c r="AJ106" s="42">
        <v>27</v>
      </c>
      <c r="AK106" s="42">
        <v>33</v>
      </c>
      <c r="AL106" s="42" t="s">
        <v>137</v>
      </c>
      <c r="AM106" s="42" t="s">
        <v>137</v>
      </c>
      <c r="AN106" s="42">
        <v>37</v>
      </c>
      <c r="AO106" s="42">
        <v>50</v>
      </c>
      <c r="AP106" s="42" t="s">
        <v>137</v>
      </c>
    </row>
  </sheetData>
  <sheetProtection algorithmName="SHA-512" hashValue="ZUk4v8QpesmX4SWkYp2a19HTfeObNn12b7VCSRkhar/D7QBO9HdBoyn4zzTaQkIWwOk3SpFE06GSMBX7WtCY0Q==" saltValue="QwqUpg4UuzNivV3zT15Qkg==" spinCount="100000" sheet="1" objects="1" scenarios="1"/>
  <mergeCells count="12">
    <mergeCell ref="A11:A12"/>
    <mergeCell ref="B4:D4"/>
    <mergeCell ref="B5:D5"/>
    <mergeCell ref="B6:D6"/>
    <mergeCell ref="B7:D7"/>
    <mergeCell ref="B45:W50"/>
    <mergeCell ref="Z11:Z12"/>
    <mergeCell ref="B11:B12"/>
    <mergeCell ref="E11:E12"/>
    <mergeCell ref="G11:G12"/>
    <mergeCell ref="I11:I12"/>
    <mergeCell ref="M11:M12"/>
  </mergeCells>
  <phoneticPr fontId="2" type="noConversion"/>
  <dataValidations count="2">
    <dataValidation type="list" allowBlank="1" showInputMessage="1" showErrorMessage="1" sqref="E13:E42" xr:uid="{A1F53F1E-FBD2-423F-8AFE-68BE5FABA3C9}">
      <formula1>$AF$2:$AF$106</formula1>
    </dataValidation>
    <dataValidation type="list" allowBlank="1" showInputMessage="1" showErrorMessage="1" sqref="I13:I42 G13:G42 M13:M42" xr:uid="{0B5062B2-2837-4D15-A07A-68E18B7A4B4C}">
      <formula1>INDIRECT(F13)</formula1>
    </dataValidation>
  </dataValidations>
  <pageMargins left="0.1" right="0.1" top="0.25" bottom="0.25" header="0.05" footer="0.05"/>
  <pageSetup scale="67" orientation="landscape" horizontalDpi="0" verticalDpi="0" r:id="rId1"/>
  <drawing r:id="rId2"/>
  <tableParts count="4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29B4B-B05E-44C7-A02B-2D6D9A0FC67D}">
  <sheetPr>
    <tabColor rgb="FF0070C0"/>
    <pageSetUpPr fitToPage="1"/>
  </sheetPr>
  <dimension ref="A1:BP99"/>
  <sheetViews>
    <sheetView showGridLines="0" workbookViewId="0">
      <pane xSplit="1" ySplit="12" topLeftCell="B13" activePane="bottomRight" state="frozenSplit"/>
      <selection pane="topRight" activeCell="M1" sqref="M1"/>
      <selection pane="bottomLeft" activeCell="A13" sqref="A13"/>
      <selection pane="bottomRight" activeCell="M13" sqref="M13"/>
    </sheetView>
  </sheetViews>
  <sheetFormatPr defaultRowHeight="15" x14ac:dyDescent="0.25"/>
  <cols>
    <col min="1" max="1" width="3" style="10" customWidth="1"/>
    <col min="2" max="2" width="9.140625" style="10"/>
    <col min="3" max="4" width="11.140625" style="10" customWidth="1"/>
    <col min="5" max="5" width="43.7109375" style="10" customWidth="1"/>
    <col min="6" max="6" width="9.85546875" style="10" hidden="1" customWidth="1"/>
    <col min="7" max="7" width="27.7109375" style="10" customWidth="1"/>
    <col min="8" max="8" width="9.5703125" style="10" hidden="1" customWidth="1"/>
    <col min="9" max="9" width="15.7109375" style="10" customWidth="1"/>
    <col min="10" max="10" width="16.42578125" style="10" hidden="1" customWidth="1"/>
    <col min="11" max="11" width="10.5703125" style="10" hidden="1" customWidth="1"/>
    <col min="12" max="12" width="21.7109375" style="10" hidden="1" customWidth="1"/>
    <col min="13" max="13" width="24.5703125" style="10" customWidth="1"/>
    <col min="14" max="14" width="12.85546875" style="10" hidden="1" customWidth="1"/>
    <col min="15" max="15" width="15.7109375" style="10" hidden="1" customWidth="1"/>
    <col min="16" max="16" width="18.85546875" style="10" hidden="1" customWidth="1"/>
    <col min="17" max="18" width="22.85546875" style="10" hidden="1" customWidth="1"/>
    <col min="19" max="19" width="16.5703125" style="10" hidden="1" customWidth="1"/>
    <col min="20" max="20" width="15.140625" style="10" hidden="1" customWidth="1"/>
    <col min="21" max="21" width="20.28515625" style="10" hidden="1" customWidth="1"/>
    <col min="22" max="22" width="19.42578125" style="10" hidden="1" customWidth="1"/>
    <col min="23" max="23" width="0" style="10" hidden="1" customWidth="1"/>
    <col min="24" max="24" width="6.7109375" style="10" hidden="1" customWidth="1"/>
    <col min="25" max="25" width="11.28515625" style="10" hidden="1" customWidth="1"/>
    <col min="26" max="29" width="13.85546875" style="10" customWidth="1"/>
    <col min="35" max="35" width="39.28515625" hidden="1" customWidth="1"/>
    <col min="36" max="36" width="7" hidden="1" customWidth="1"/>
    <col min="37" max="37" width="6.85546875" hidden="1" customWidth="1"/>
    <col min="38" max="38" width="5.85546875" hidden="1" customWidth="1"/>
    <col min="39" max="39" width="13.5703125" style="1" hidden="1" customWidth="1"/>
    <col min="40" max="40" width="15.7109375" style="1" hidden="1" customWidth="1"/>
    <col min="41" max="41" width="17.28515625" style="1" hidden="1" customWidth="1"/>
    <col min="42" max="42" width="15.140625" style="1" hidden="1" customWidth="1"/>
    <col min="43" max="43" width="7" style="1" hidden="1" customWidth="1"/>
    <col min="44" max="44" width="19.42578125" style="1" hidden="1" customWidth="1"/>
    <col min="45" max="48" width="14.7109375" style="1" hidden="1" customWidth="1"/>
    <col min="49" max="49" width="0" hidden="1" customWidth="1"/>
    <col min="50" max="50" width="10.42578125" hidden="1" customWidth="1"/>
    <col min="51" max="52" width="24.7109375" hidden="1" customWidth="1"/>
    <col min="53" max="53" width="37.5703125" hidden="1" customWidth="1"/>
    <col min="54" max="54" width="16.140625" hidden="1" customWidth="1"/>
    <col min="55" max="55" width="23.7109375" hidden="1" customWidth="1"/>
    <col min="56" max="56" width="34.7109375" hidden="1" customWidth="1"/>
    <col min="57" max="57" width="23.7109375" hidden="1" customWidth="1"/>
    <col min="58" max="61" width="12.28515625" hidden="1" customWidth="1"/>
    <col min="62" max="62" width="10.5703125" hidden="1" customWidth="1"/>
    <col min="63" max="63" width="0" hidden="1" customWidth="1"/>
    <col min="64" max="64" width="8.85546875" hidden="1" customWidth="1"/>
    <col min="65" max="65" width="10" hidden="1" customWidth="1"/>
    <col min="66" max="66" width="9.28515625" hidden="1" customWidth="1"/>
    <col min="67" max="67" width="9" hidden="1" customWidth="1"/>
    <col min="68" max="68" width="10.140625" hidden="1" customWidth="1"/>
  </cols>
  <sheetData>
    <row r="1" spans="1:68" x14ac:dyDescent="0.25">
      <c r="AI1" t="s">
        <v>18</v>
      </c>
      <c r="AJ1" t="s">
        <v>6</v>
      </c>
      <c r="AK1" t="s">
        <v>19</v>
      </c>
      <c r="AL1" t="s">
        <v>7</v>
      </c>
      <c r="AM1" s="42" t="s">
        <v>20</v>
      </c>
      <c r="AN1" s="42" t="s">
        <v>9</v>
      </c>
      <c r="AO1" s="42" t="s">
        <v>21</v>
      </c>
      <c r="AP1" s="42" t="s">
        <v>11</v>
      </c>
      <c r="AQ1" s="42" t="s">
        <v>22</v>
      </c>
      <c r="AR1" s="42" t="s">
        <v>13</v>
      </c>
      <c r="AS1" s="42" t="s">
        <v>23</v>
      </c>
      <c r="AT1" s="42" t="s">
        <v>267</v>
      </c>
      <c r="AU1" s="42" t="s">
        <v>326</v>
      </c>
      <c r="AV1" s="42" t="s">
        <v>268</v>
      </c>
      <c r="AX1" t="s">
        <v>273</v>
      </c>
      <c r="AY1" t="s">
        <v>274</v>
      </c>
      <c r="AZ1" t="s">
        <v>275</v>
      </c>
      <c r="BA1" t="s">
        <v>276</v>
      </c>
      <c r="BB1" t="s">
        <v>277</v>
      </c>
      <c r="BC1" t="s">
        <v>278</v>
      </c>
      <c r="BD1" t="s">
        <v>314</v>
      </c>
      <c r="BE1" t="s">
        <v>317</v>
      </c>
      <c r="BF1" t="s">
        <v>281</v>
      </c>
      <c r="BG1" t="s">
        <v>284</v>
      </c>
      <c r="BH1" t="s">
        <v>287</v>
      </c>
      <c r="BI1" t="s">
        <v>290</v>
      </c>
      <c r="BJ1" t="s">
        <v>293</v>
      </c>
      <c r="BK1" t="s">
        <v>296</v>
      </c>
      <c r="BL1" t="s">
        <v>299</v>
      </c>
      <c r="BM1" t="s">
        <v>302</v>
      </c>
      <c r="BN1" t="s">
        <v>305</v>
      </c>
      <c r="BO1" t="s">
        <v>308</v>
      </c>
      <c r="BP1" t="s">
        <v>311</v>
      </c>
    </row>
    <row r="2" spans="1:68" x14ac:dyDescent="0.25">
      <c r="AI2" t="s">
        <v>227</v>
      </c>
      <c r="AJ2" t="s">
        <v>273</v>
      </c>
      <c r="AK2" t="s">
        <v>274</v>
      </c>
      <c r="AL2" t="s">
        <v>320</v>
      </c>
      <c r="AM2" s="42">
        <v>23</v>
      </c>
      <c r="AN2" s="42">
        <v>29</v>
      </c>
      <c r="AO2" s="42" t="s">
        <v>137</v>
      </c>
      <c r="AP2" s="42" t="s">
        <v>137</v>
      </c>
      <c r="AQ2" s="42">
        <v>33</v>
      </c>
      <c r="AR2" s="42">
        <v>46</v>
      </c>
      <c r="AS2" s="42" t="s">
        <v>137</v>
      </c>
      <c r="AT2" s="42">
        <v>27</v>
      </c>
      <c r="AU2" s="42" t="s">
        <v>137</v>
      </c>
      <c r="AV2" s="42">
        <v>23</v>
      </c>
      <c r="AX2" t="s">
        <v>134</v>
      </c>
      <c r="AY2" t="s">
        <v>135</v>
      </c>
      <c r="AZ2" t="s">
        <v>135</v>
      </c>
      <c r="BC2" t="s">
        <v>136</v>
      </c>
      <c r="BD2" t="s">
        <v>136</v>
      </c>
      <c r="BE2" t="s">
        <v>136</v>
      </c>
      <c r="BF2" t="s">
        <v>136</v>
      </c>
      <c r="BG2" t="s">
        <v>169</v>
      </c>
      <c r="BH2" t="s">
        <v>169</v>
      </c>
      <c r="BI2" t="s">
        <v>169</v>
      </c>
      <c r="BJ2" t="s">
        <v>137</v>
      </c>
      <c r="BK2" t="s">
        <v>137</v>
      </c>
      <c r="BL2" t="s">
        <v>137</v>
      </c>
      <c r="BM2" t="s">
        <v>137</v>
      </c>
      <c r="BN2" t="s">
        <v>137</v>
      </c>
      <c r="BO2" t="s">
        <v>137</v>
      </c>
      <c r="BP2" t="s">
        <v>137</v>
      </c>
    </row>
    <row r="3" spans="1:68" x14ac:dyDescent="0.25">
      <c r="G3"/>
      <c r="AI3" t="s">
        <v>226</v>
      </c>
      <c r="AJ3" t="s">
        <v>273</v>
      </c>
      <c r="AK3" t="s">
        <v>274</v>
      </c>
      <c r="AL3" t="s">
        <v>320</v>
      </c>
      <c r="AM3" s="42">
        <v>23</v>
      </c>
      <c r="AN3" s="42">
        <v>29</v>
      </c>
      <c r="AO3" s="42" t="s">
        <v>137</v>
      </c>
      <c r="AP3" s="42" t="s">
        <v>137</v>
      </c>
      <c r="AQ3" s="42">
        <v>33</v>
      </c>
      <c r="AR3" s="42">
        <v>46</v>
      </c>
      <c r="AS3" s="42" t="s">
        <v>137</v>
      </c>
      <c r="AT3" s="42">
        <v>27</v>
      </c>
      <c r="AU3" s="42" t="s">
        <v>137</v>
      </c>
      <c r="AV3" s="42">
        <v>23</v>
      </c>
      <c r="AX3" t="s">
        <v>138</v>
      </c>
      <c r="AY3" t="s">
        <v>269</v>
      </c>
      <c r="AZ3" t="s">
        <v>269</v>
      </c>
      <c r="BC3" t="s">
        <v>140</v>
      </c>
      <c r="BD3" t="s">
        <v>140</v>
      </c>
      <c r="BE3" t="s">
        <v>140</v>
      </c>
      <c r="BF3" t="s">
        <v>140</v>
      </c>
      <c r="BG3" t="s">
        <v>140</v>
      </c>
      <c r="BH3" t="s">
        <v>140</v>
      </c>
      <c r="BI3" t="s">
        <v>140</v>
      </c>
      <c r="BJ3" t="s">
        <v>294</v>
      </c>
      <c r="BK3" t="s">
        <v>297</v>
      </c>
      <c r="BL3" t="s">
        <v>300</v>
      </c>
      <c r="BM3" t="s">
        <v>303</v>
      </c>
      <c r="BN3" t="s">
        <v>306</v>
      </c>
      <c r="BO3" t="s">
        <v>309</v>
      </c>
      <c r="BP3" t="s">
        <v>312</v>
      </c>
    </row>
    <row r="4" spans="1:68" ht="15.75" thickBot="1" x14ac:dyDescent="0.3">
      <c r="B4" s="200" t="s">
        <v>219</v>
      </c>
      <c r="C4" s="200"/>
      <c r="D4" s="200"/>
      <c r="E4" s="43"/>
      <c r="AI4" t="s">
        <v>229</v>
      </c>
      <c r="AJ4" t="s">
        <v>273</v>
      </c>
      <c r="AK4" t="s">
        <v>274</v>
      </c>
      <c r="AL4" t="s">
        <v>320</v>
      </c>
      <c r="AM4" s="42">
        <v>23</v>
      </c>
      <c r="AN4" s="42">
        <v>29</v>
      </c>
      <c r="AO4" s="42" t="s">
        <v>137</v>
      </c>
      <c r="AP4" s="42" t="s">
        <v>137</v>
      </c>
      <c r="AQ4" s="42">
        <v>33</v>
      </c>
      <c r="AR4" s="42">
        <v>46</v>
      </c>
      <c r="AS4" s="42" t="s">
        <v>137</v>
      </c>
      <c r="AT4" s="42">
        <v>27</v>
      </c>
      <c r="AU4" s="42" t="s">
        <v>137</v>
      </c>
      <c r="AV4" s="42">
        <v>23</v>
      </c>
      <c r="AY4" t="s">
        <v>272</v>
      </c>
      <c r="AZ4" t="s">
        <v>272</v>
      </c>
      <c r="BC4" t="s">
        <v>144</v>
      </c>
      <c r="BD4" t="s">
        <v>144</v>
      </c>
      <c r="BE4" t="s">
        <v>318</v>
      </c>
      <c r="BF4" t="s">
        <v>282</v>
      </c>
      <c r="BG4" t="s">
        <v>285</v>
      </c>
      <c r="BH4" t="s">
        <v>288</v>
      </c>
      <c r="BI4" t="s">
        <v>291</v>
      </c>
      <c r="BJ4" t="s">
        <v>137</v>
      </c>
      <c r="BK4" t="s">
        <v>137</v>
      </c>
      <c r="BL4" t="s">
        <v>137</v>
      </c>
      <c r="BM4" t="s">
        <v>137</v>
      </c>
      <c r="BN4" t="s">
        <v>137</v>
      </c>
      <c r="BO4" t="s">
        <v>137</v>
      </c>
      <c r="BP4" t="s">
        <v>137</v>
      </c>
    </row>
    <row r="5" spans="1:68" ht="16.5" thickTop="1" thickBot="1" x14ac:dyDescent="0.3">
      <c r="B5" s="200" t="s">
        <v>220</v>
      </c>
      <c r="C5" s="200"/>
      <c r="D5" s="200"/>
      <c r="E5" s="44"/>
      <c r="AI5" t="s">
        <v>233</v>
      </c>
      <c r="AJ5" t="s">
        <v>273</v>
      </c>
      <c r="AK5" t="s">
        <v>274</v>
      </c>
      <c r="AL5" t="s">
        <v>320</v>
      </c>
      <c r="AM5" s="42">
        <v>23</v>
      </c>
      <c r="AN5" s="42">
        <v>29</v>
      </c>
      <c r="AO5" s="42" t="s">
        <v>137</v>
      </c>
      <c r="AP5" s="42" t="s">
        <v>137</v>
      </c>
      <c r="AQ5" s="42">
        <v>33</v>
      </c>
      <c r="AR5" s="42">
        <v>46</v>
      </c>
      <c r="AS5" s="42" t="s">
        <v>137</v>
      </c>
      <c r="AT5" s="42">
        <v>27</v>
      </c>
      <c r="AU5" s="42" t="s">
        <v>137</v>
      </c>
      <c r="AV5" s="42">
        <v>23</v>
      </c>
      <c r="AY5" t="s">
        <v>139</v>
      </c>
      <c r="AZ5" t="s">
        <v>139</v>
      </c>
      <c r="BC5" t="s">
        <v>147</v>
      </c>
      <c r="BD5" t="s">
        <v>147</v>
      </c>
      <c r="BE5" t="s">
        <v>136</v>
      </c>
      <c r="BF5" t="s">
        <v>136</v>
      </c>
      <c r="BG5" t="s">
        <v>136</v>
      </c>
      <c r="BH5" t="s">
        <v>136</v>
      </c>
      <c r="BI5" t="s">
        <v>136</v>
      </c>
      <c r="BJ5" t="s">
        <v>295</v>
      </c>
      <c r="BK5" t="s">
        <v>298</v>
      </c>
      <c r="BL5" t="s">
        <v>301</v>
      </c>
      <c r="BM5" t="s">
        <v>304</v>
      </c>
      <c r="BN5" t="s">
        <v>307</v>
      </c>
      <c r="BO5" t="s">
        <v>310</v>
      </c>
      <c r="BP5" t="s">
        <v>313</v>
      </c>
    </row>
    <row r="6" spans="1:68" ht="16.5" thickTop="1" thickBot="1" x14ac:dyDescent="0.3">
      <c r="B6" s="200" t="s">
        <v>221</v>
      </c>
      <c r="C6" s="200"/>
      <c r="D6" s="200"/>
      <c r="E6" s="44"/>
      <c r="AI6" t="s">
        <v>239</v>
      </c>
      <c r="AJ6" t="s">
        <v>273</v>
      </c>
      <c r="AK6" t="s">
        <v>274</v>
      </c>
      <c r="AL6" t="s">
        <v>320</v>
      </c>
      <c r="AM6" s="42">
        <v>27</v>
      </c>
      <c r="AN6" s="42">
        <v>33</v>
      </c>
      <c r="AO6" s="42" t="s">
        <v>137</v>
      </c>
      <c r="AP6" s="42" t="s">
        <v>137</v>
      </c>
      <c r="AQ6" s="42">
        <v>37</v>
      </c>
      <c r="AR6" s="42">
        <v>50</v>
      </c>
      <c r="AS6" s="42" t="s">
        <v>137</v>
      </c>
      <c r="AT6" s="42">
        <v>30</v>
      </c>
      <c r="AU6" s="42" t="s">
        <v>137</v>
      </c>
      <c r="AV6" s="42">
        <v>27</v>
      </c>
      <c r="AY6" t="s">
        <v>149</v>
      </c>
      <c r="AZ6" t="s">
        <v>141</v>
      </c>
      <c r="BC6" t="s">
        <v>279</v>
      </c>
      <c r="BD6" t="s">
        <v>315</v>
      </c>
      <c r="BE6" t="s">
        <v>140</v>
      </c>
      <c r="BF6" t="s">
        <v>140</v>
      </c>
      <c r="BG6" t="s">
        <v>140</v>
      </c>
      <c r="BH6" t="s">
        <v>140</v>
      </c>
      <c r="BI6" t="s">
        <v>140</v>
      </c>
      <c r="BJ6" t="s">
        <v>137</v>
      </c>
      <c r="BK6" t="s">
        <v>137</v>
      </c>
      <c r="BL6" t="s">
        <v>137</v>
      </c>
      <c r="BM6" t="s">
        <v>137</v>
      </c>
      <c r="BN6" t="s">
        <v>137</v>
      </c>
      <c r="BO6" t="s">
        <v>137</v>
      </c>
      <c r="BP6" t="s">
        <v>137</v>
      </c>
    </row>
    <row r="7" spans="1:68" ht="16.5" thickTop="1" thickBot="1" x14ac:dyDescent="0.3">
      <c r="B7" s="200" t="s">
        <v>222</v>
      </c>
      <c r="C7" s="200"/>
      <c r="D7" s="200"/>
      <c r="E7" s="44"/>
      <c r="AI7" t="s">
        <v>235</v>
      </c>
      <c r="AJ7" t="s">
        <v>273</v>
      </c>
      <c r="AK7" t="s">
        <v>274</v>
      </c>
      <c r="AL7" t="s">
        <v>320</v>
      </c>
      <c r="AM7" s="42">
        <v>23</v>
      </c>
      <c r="AN7" s="42">
        <v>29</v>
      </c>
      <c r="AO7" s="42" t="s">
        <v>137</v>
      </c>
      <c r="AP7" s="42" t="s">
        <v>137</v>
      </c>
      <c r="AQ7" s="42">
        <v>33</v>
      </c>
      <c r="AR7" s="42">
        <v>46</v>
      </c>
      <c r="AS7" s="42" t="s">
        <v>137</v>
      </c>
      <c r="AT7" s="42">
        <v>27</v>
      </c>
      <c r="AU7" s="42" t="s">
        <v>137</v>
      </c>
      <c r="AV7" s="42">
        <v>23</v>
      </c>
      <c r="AY7" t="s">
        <v>151</v>
      </c>
      <c r="AZ7" t="s">
        <v>145</v>
      </c>
      <c r="BC7" t="s">
        <v>136</v>
      </c>
      <c r="BD7" t="s">
        <v>136</v>
      </c>
      <c r="BE7" t="s">
        <v>319</v>
      </c>
      <c r="BF7" t="s">
        <v>283</v>
      </c>
      <c r="BG7" t="s">
        <v>286</v>
      </c>
      <c r="BH7" t="s">
        <v>289</v>
      </c>
      <c r="BI7" t="s">
        <v>292</v>
      </c>
    </row>
    <row r="8" spans="1:68" ht="15.75" thickTop="1" x14ac:dyDescent="0.25">
      <c r="AI8" t="s">
        <v>236</v>
      </c>
      <c r="AJ8" t="s">
        <v>273</v>
      </c>
      <c r="AK8" t="s">
        <v>274</v>
      </c>
      <c r="AL8" t="s">
        <v>320</v>
      </c>
      <c r="AM8" s="42">
        <v>27</v>
      </c>
      <c r="AN8" s="42">
        <v>33</v>
      </c>
      <c r="AO8" s="42" t="s">
        <v>137</v>
      </c>
      <c r="AP8" s="42" t="s">
        <v>137</v>
      </c>
      <c r="AQ8" s="42">
        <v>37</v>
      </c>
      <c r="AR8" s="42">
        <v>50</v>
      </c>
      <c r="AS8" s="42" t="s">
        <v>137</v>
      </c>
      <c r="AT8" s="42">
        <v>30</v>
      </c>
      <c r="AU8" s="42" t="s">
        <v>137</v>
      </c>
      <c r="AV8" s="42">
        <v>27</v>
      </c>
      <c r="AY8" t="s">
        <v>153</v>
      </c>
      <c r="AZ8" t="s">
        <v>149</v>
      </c>
      <c r="BC8" t="s">
        <v>140</v>
      </c>
      <c r="BD8" t="s">
        <v>140</v>
      </c>
      <c r="BE8" t="s">
        <v>137</v>
      </c>
      <c r="BF8" s="45" t="s">
        <v>137</v>
      </c>
      <c r="BG8" s="45" t="s">
        <v>137</v>
      </c>
      <c r="BH8" s="45" t="s">
        <v>137</v>
      </c>
      <c r="BI8" s="45" t="s">
        <v>137</v>
      </c>
    </row>
    <row r="9" spans="1:68" x14ac:dyDescent="0.25">
      <c r="AI9" t="s">
        <v>234</v>
      </c>
      <c r="AJ9" t="s">
        <v>273</v>
      </c>
      <c r="AK9" t="s">
        <v>274</v>
      </c>
      <c r="AL9" t="s">
        <v>320</v>
      </c>
      <c r="AM9" s="42">
        <v>23</v>
      </c>
      <c r="AN9" s="42">
        <v>29</v>
      </c>
      <c r="AO9" s="42" t="s">
        <v>137</v>
      </c>
      <c r="AP9" s="42" t="s">
        <v>137</v>
      </c>
      <c r="AQ9" s="42">
        <v>33</v>
      </c>
      <c r="AR9" s="42">
        <v>46</v>
      </c>
      <c r="AS9" s="42" t="s">
        <v>137</v>
      </c>
      <c r="AT9" s="42">
        <v>27</v>
      </c>
      <c r="AU9" s="42" t="s">
        <v>137</v>
      </c>
      <c r="AV9" s="42">
        <v>23</v>
      </c>
      <c r="AY9" t="s">
        <v>154</v>
      </c>
      <c r="AZ9" t="s">
        <v>151</v>
      </c>
      <c r="BC9" t="s">
        <v>280</v>
      </c>
      <c r="BD9" t="s">
        <v>316</v>
      </c>
    </row>
    <row r="10" spans="1:68" ht="15.75" thickBot="1" x14ac:dyDescent="0.3">
      <c r="AI10" t="s">
        <v>232</v>
      </c>
      <c r="AJ10" t="s">
        <v>273</v>
      </c>
      <c r="AK10" t="s">
        <v>274</v>
      </c>
      <c r="AL10" t="s">
        <v>320</v>
      </c>
      <c r="AM10" s="42">
        <v>23</v>
      </c>
      <c r="AN10" s="42">
        <v>29</v>
      </c>
      <c r="AO10" s="42" t="s">
        <v>137</v>
      </c>
      <c r="AP10" s="42" t="s">
        <v>137</v>
      </c>
      <c r="AQ10" s="42">
        <v>33</v>
      </c>
      <c r="AR10" s="42">
        <v>46</v>
      </c>
      <c r="AS10" s="42" t="s">
        <v>137</v>
      </c>
      <c r="AT10" s="42">
        <v>27</v>
      </c>
      <c r="AU10" s="42" t="s">
        <v>137</v>
      </c>
      <c r="AV10" s="42">
        <v>23</v>
      </c>
      <c r="AY10" t="s">
        <v>155</v>
      </c>
      <c r="AZ10" t="s">
        <v>153</v>
      </c>
      <c r="BC10" t="s">
        <v>137</v>
      </c>
      <c r="BD10" t="s">
        <v>137</v>
      </c>
    </row>
    <row r="11" spans="1:68" x14ac:dyDescent="0.25">
      <c r="A11" s="196" t="s">
        <v>0</v>
      </c>
      <c r="B11" s="198" t="s">
        <v>1</v>
      </c>
      <c r="C11" s="34" t="s">
        <v>2</v>
      </c>
      <c r="D11" s="34" t="s">
        <v>3</v>
      </c>
      <c r="E11" s="198" t="s">
        <v>4</v>
      </c>
      <c r="F11" s="34" t="s">
        <v>158</v>
      </c>
      <c r="G11" s="198" t="s">
        <v>5</v>
      </c>
      <c r="H11" s="34" t="s">
        <v>159</v>
      </c>
      <c r="I11" s="198" t="s">
        <v>6</v>
      </c>
      <c r="J11" s="34" t="s">
        <v>212</v>
      </c>
      <c r="K11" s="34" t="s">
        <v>166</v>
      </c>
      <c r="L11" s="34" t="s">
        <v>167</v>
      </c>
      <c r="M11" s="198" t="s">
        <v>7</v>
      </c>
      <c r="N11" s="34" t="s">
        <v>8</v>
      </c>
      <c r="O11" s="34" t="s">
        <v>9</v>
      </c>
      <c r="P11" s="34" t="s">
        <v>323</v>
      </c>
      <c r="Q11" s="34" t="s">
        <v>324</v>
      </c>
      <c r="R11" s="34" t="s">
        <v>325</v>
      </c>
      <c r="S11" s="34" t="s">
        <v>10</v>
      </c>
      <c r="T11" s="34" t="s">
        <v>11</v>
      </c>
      <c r="U11" s="34" t="s">
        <v>12</v>
      </c>
      <c r="V11" s="34" t="s">
        <v>13</v>
      </c>
      <c r="W11" s="34" t="s">
        <v>15</v>
      </c>
      <c r="X11" s="34" t="s">
        <v>16</v>
      </c>
      <c r="Y11" s="34" t="s">
        <v>14</v>
      </c>
      <c r="Z11" s="35" t="s">
        <v>214</v>
      </c>
      <c r="AA11" s="34" t="s">
        <v>17</v>
      </c>
      <c r="AB11" s="34" t="s">
        <v>217</v>
      </c>
      <c r="AC11" s="196" t="s">
        <v>17</v>
      </c>
      <c r="AI11" t="s">
        <v>238</v>
      </c>
      <c r="AJ11" t="s">
        <v>273</v>
      </c>
      <c r="AK11" t="s">
        <v>274</v>
      </c>
      <c r="AL11" t="s">
        <v>320</v>
      </c>
      <c r="AM11" s="42">
        <v>27</v>
      </c>
      <c r="AN11" s="42">
        <v>33</v>
      </c>
      <c r="AO11" s="42" t="s">
        <v>137</v>
      </c>
      <c r="AP11" s="42" t="s">
        <v>137</v>
      </c>
      <c r="AQ11" s="42">
        <v>37</v>
      </c>
      <c r="AR11" s="42">
        <v>50</v>
      </c>
      <c r="AS11" s="42" t="s">
        <v>137</v>
      </c>
      <c r="AT11" s="42">
        <v>30</v>
      </c>
      <c r="AU11" s="42" t="s">
        <v>137</v>
      </c>
      <c r="AV11" s="42">
        <v>27</v>
      </c>
      <c r="AY11" t="s">
        <v>156</v>
      </c>
      <c r="AZ11" t="s">
        <v>154</v>
      </c>
    </row>
    <row r="12" spans="1:68" ht="15.75" thickBot="1" x14ac:dyDescent="0.3">
      <c r="A12" s="197"/>
      <c r="B12" s="199"/>
      <c r="C12" s="36" t="s">
        <v>213</v>
      </c>
      <c r="D12" s="36" t="s">
        <v>213</v>
      </c>
      <c r="E12" s="199"/>
      <c r="F12" s="36"/>
      <c r="G12" s="199"/>
      <c r="H12" s="36"/>
      <c r="I12" s="199"/>
      <c r="J12" s="36"/>
      <c r="K12" s="36"/>
      <c r="L12" s="36"/>
      <c r="M12" s="199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 t="s">
        <v>215</v>
      </c>
      <c r="AA12" s="36" t="s">
        <v>216</v>
      </c>
      <c r="AB12" s="36" t="s">
        <v>218</v>
      </c>
      <c r="AC12" s="197"/>
      <c r="AI12" t="s">
        <v>245</v>
      </c>
      <c r="AJ12" t="s">
        <v>273</v>
      </c>
      <c r="AK12" t="s">
        <v>274</v>
      </c>
      <c r="AL12" t="s">
        <v>321</v>
      </c>
      <c r="AM12" s="42">
        <v>27</v>
      </c>
      <c r="AN12" s="42">
        <v>33</v>
      </c>
      <c r="AO12" s="42">
        <v>50</v>
      </c>
      <c r="AP12" s="42" t="s">
        <v>137</v>
      </c>
      <c r="AQ12" s="42">
        <v>37</v>
      </c>
      <c r="AR12" s="42">
        <v>50</v>
      </c>
      <c r="AS12" s="42" t="s">
        <v>137</v>
      </c>
      <c r="AT12" s="42">
        <v>30</v>
      </c>
      <c r="AU12" s="42">
        <v>54</v>
      </c>
      <c r="AV12" s="42">
        <v>27</v>
      </c>
      <c r="AY12" t="s">
        <v>157</v>
      </c>
      <c r="AZ12" t="s">
        <v>155</v>
      </c>
    </row>
    <row r="13" spans="1:68" ht="15.75" thickTop="1" x14ac:dyDescent="0.25">
      <c r="A13" s="17">
        <v>1</v>
      </c>
      <c r="B13" s="38"/>
      <c r="C13" s="39"/>
      <c r="D13" s="39"/>
      <c r="E13" s="38"/>
      <c r="F13" s="17" t="e">
        <f t="shared" ref="F13:F42" si="0">VLOOKUP(E13,$AI$2:$AK$99,3,0)</f>
        <v>#N/A</v>
      </c>
      <c r="G13" s="38"/>
      <c r="H13" s="17" t="e">
        <f t="shared" ref="H13:H42" si="1">VLOOKUP(E13,$AI$2:$AK$99,2,0)</f>
        <v>#N/A</v>
      </c>
      <c r="I13" s="38"/>
      <c r="J13" s="17" t="e">
        <f>VLOOKUP(G13,$AY$25:$AZ$37,2,0)</f>
        <v>#N/A</v>
      </c>
      <c r="K13" s="17" t="e">
        <f t="shared" ref="K13:K42" si="2">VLOOKUP(E13,$AI$2:$AL$99,4,0)</f>
        <v>#N/A</v>
      </c>
      <c r="L13" s="17" t="e">
        <f>CONCATENATE(J13,K13)</f>
        <v>#N/A</v>
      </c>
      <c r="M13" s="38"/>
      <c r="N13" s="18">
        <f>IF(AND(G13="FLAT",OR(M13="VERTICAL",M13="HORIZONTAL",M13="N/A")),VLOOKUP(E13,$AI$2:$AS$99,5,FALSE),0)</f>
        <v>0</v>
      </c>
      <c r="O13" s="19">
        <f t="shared" ref="O13:O42" si="3">IF(AND(G13="SIENNA",OR(M13="VERTICAL",M13="HORIZONTAL",M13="N/A")),VLOOKUP(E13,$AI$2:$AS$99,6,FALSE),0)</f>
        <v>0</v>
      </c>
      <c r="P13" s="19">
        <f>IF(AND(G13="FLAT LASER BANDING",OR(M13="VERTICAL",M13="HORIZONTAL",M13="N/A")),VLOOKUP(E13,$AI$2:$AV$99,12,FALSE),0)</f>
        <v>0</v>
      </c>
      <c r="Q13" s="19">
        <f>IF(AND(G13="FLAT LASER BANDING",OR(M13="VERTICAL SEQUENCED",M13="HORIZONTAL SEQUENCED")),VLOOKUP(E13,$AI$2:$AV$42,13,FALSE),0)</f>
        <v>0</v>
      </c>
      <c r="R13" s="19">
        <f>IF(AND(G13="FLAT W/ INTEGRATED PULL",OR(M13="VERTICAL",M13="HORIZONTAL",M13="N/A")),VLOOKUP(E13,$AI$2:$AV$42,14,FALSE),0)</f>
        <v>0</v>
      </c>
      <c r="S13" s="19">
        <f>IF(AND(G13="FLAT",OR(M13="VERTICAL SEQUENCED",M13="HORIZONTAL SEQUENCED")),VLOOKUP(E13,$AI$2:$AS$99,7,FALSE),0)</f>
        <v>0</v>
      </c>
      <c r="T13" s="18">
        <f t="shared" ref="T13:T42" si="4">IF(OR(G13="SHAKER REDUCED RAIL"),VLOOKUP(E13,$AI$2:$AS$99,8,FALSE),0)</f>
        <v>0</v>
      </c>
      <c r="U13" s="18">
        <f t="shared" ref="U13:U42" si="5">IF(OR(G13="SHAKER",G13="SHAKER - GLASS",G13="SHAKER - OPEN NO GLASS"),VLOOKUP(E13,$AI$2:$AS$99,9,FALSE),0)</f>
        <v>0</v>
      </c>
      <c r="V13" s="18">
        <f t="shared" ref="V13:V42" si="6">IF(OR(G13="SHAKER - CLEAR GLASS",G13="SHAKER - RAIN GLASS",G13="SHAKER - REEDED GLASS",G13="SHAKER - SMOKED GLASS",G13="SHAKER - ACID ETCH GLASS",G13="SHAKER - MIRRORED GLASS"),VLOOKUP(E13,$AI$2:$AS$1062,10,FALSE),0)</f>
        <v>0</v>
      </c>
      <c r="W13" s="18"/>
      <c r="X13" s="18"/>
      <c r="Y13" s="21">
        <f t="shared" ref="Y13:Y42" si="7">IF(OR(G13="SHAKER SLIMLINE"),VLOOKUP(E13,$AI$2:$AS$99,11,FALSE),0)</f>
        <v>0</v>
      </c>
      <c r="Z13" s="22" t="str">
        <f>IF(AND(C13&lt;&gt;"",D13&lt;&gt;""),MAX(1,ROUND((C13/12)*(D13/12)*4,0)/4),"")</f>
        <v/>
      </c>
      <c r="AA13" s="20" t="str">
        <f>IF(Z13&lt;&gt;"",B13*Z13,"")</f>
        <v/>
      </c>
      <c r="AB13" s="25" t="str">
        <f>IF(AA13="","",IF(SUM(N13:W13,Y13)&gt;0,SUM(N13:W13,Y13),X13))</f>
        <v/>
      </c>
      <c r="AC13" s="27" t="str">
        <f>IF(AA13&lt;&gt;"",AA13*AB13,"")</f>
        <v/>
      </c>
      <c r="AI13" t="s">
        <v>243</v>
      </c>
      <c r="AJ13" t="s">
        <v>273</v>
      </c>
      <c r="AK13" t="s">
        <v>274</v>
      </c>
      <c r="AL13" t="s">
        <v>320</v>
      </c>
      <c r="AM13" s="42">
        <v>27</v>
      </c>
      <c r="AN13" s="42">
        <v>33</v>
      </c>
      <c r="AO13" s="42" t="s">
        <v>137</v>
      </c>
      <c r="AP13" s="42" t="s">
        <v>137</v>
      </c>
      <c r="AQ13" s="42">
        <v>37</v>
      </c>
      <c r="AR13" s="42">
        <v>50</v>
      </c>
      <c r="AS13" s="42" t="s">
        <v>137</v>
      </c>
      <c r="AT13" s="42">
        <v>30</v>
      </c>
      <c r="AU13" s="42" t="s">
        <v>137</v>
      </c>
      <c r="AV13" s="42">
        <v>27</v>
      </c>
      <c r="AZ13" t="s">
        <v>156</v>
      </c>
      <c r="BD13" s="2" t="s">
        <v>327</v>
      </c>
      <c r="BE13" s="3">
        <f>IF(G13="FLAT W/ INTEGRATED PULL",B13,0)</f>
        <v>0</v>
      </c>
    </row>
    <row r="14" spans="1:68" x14ac:dyDescent="0.25">
      <c r="A14" s="17">
        <v>2</v>
      </c>
      <c r="B14" s="38"/>
      <c r="C14" s="39"/>
      <c r="D14" s="39"/>
      <c r="E14" s="38"/>
      <c r="F14" s="17" t="e">
        <f t="shared" si="0"/>
        <v>#N/A</v>
      </c>
      <c r="G14" s="38"/>
      <c r="H14" s="17" t="e">
        <f t="shared" si="1"/>
        <v>#N/A</v>
      </c>
      <c r="I14" s="38"/>
      <c r="J14" s="17" t="e">
        <f t="shared" ref="J14:J42" si="8">VLOOKUP(G14,$AY$25:$AZ$37,2,0)</f>
        <v>#N/A</v>
      </c>
      <c r="K14" s="17" t="e">
        <f t="shared" si="2"/>
        <v>#N/A</v>
      </c>
      <c r="L14" s="17" t="e">
        <f t="shared" ref="L14:L42" si="9">CONCATENATE(J14,K14)</f>
        <v>#N/A</v>
      </c>
      <c r="M14" s="38"/>
      <c r="N14" s="18">
        <f t="shared" ref="N14:N42" si="10">IF(AND(G14="FLAT",OR(M14="VERTICAL",M14="HORIZONTAL",M14="N/A")),VLOOKUP(E14,$AI$2:$AS$99,5,FALSE),0)</f>
        <v>0</v>
      </c>
      <c r="O14" s="19">
        <f t="shared" si="3"/>
        <v>0</v>
      </c>
      <c r="P14" s="19">
        <f t="shared" ref="P14:P42" si="11">IF(AND(G14="FLAT LASER BANDING",OR(M14="VERTICAL",M14="HORIZONTAL",M14="N/A")),VLOOKUP(E14,$AI$2:$AV$99,12,FALSE),0)</f>
        <v>0</v>
      </c>
      <c r="Q14" s="19">
        <f t="shared" ref="Q14:Q42" si="12">IF(AND(G14="FLAT LASER BANDING",OR(M14="VERTICAL SEQUENCED",M14="HORIZONTAL SEQUENCED")),VLOOKUP(E14,$AI$2:$AV$42,13,FALSE),0)</f>
        <v>0</v>
      </c>
      <c r="R14" s="19">
        <f t="shared" ref="R14:R42" si="13">IF(AND(G14="FLAT W/ INTEGRATED PULL",OR(M14="VERTICAL",M14="HORIZONTAL",M14="N/A")),VLOOKUP(E14,$AI$2:$AV$42,14,FALSE),0)</f>
        <v>0</v>
      </c>
      <c r="S14" s="19">
        <f t="shared" ref="S14:S42" si="14">IF(AND(G14="FLAT",OR(M14="VERTICAL SEQUENCED",M14="HORIZONTAL SEQUENCED")),VLOOKUP(E14,$AI$2:$AS$99,7,FALSE),0)</f>
        <v>0</v>
      </c>
      <c r="T14" s="18">
        <f t="shared" si="4"/>
        <v>0</v>
      </c>
      <c r="U14" s="18">
        <f t="shared" si="5"/>
        <v>0</v>
      </c>
      <c r="V14" s="18">
        <f t="shared" si="6"/>
        <v>0</v>
      </c>
      <c r="W14" s="18"/>
      <c r="X14" s="18"/>
      <c r="Y14" s="21">
        <f t="shared" si="7"/>
        <v>0</v>
      </c>
      <c r="Z14" s="22" t="str">
        <f t="shared" ref="Z14:Z42" si="15">IF(AND(C14&lt;&gt;"",D14&lt;&gt;""),MAX(1,ROUND((C14/12)*(D14/12)*4,0)/4),"")</f>
        <v/>
      </c>
      <c r="AA14" s="20" t="str">
        <f t="shared" ref="AA14:AA42" si="16">IF(Z14&lt;&gt;"",B14*Z14,"")</f>
        <v/>
      </c>
      <c r="AB14" s="25" t="str">
        <f t="shared" ref="AB14:AB42" si="17">IF(AA14="","",IF(SUM(N14:W14,Y14)&gt;0,SUM(N14:W14,Y14),X14))</f>
        <v/>
      </c>
      <c r="AC14" s="27" t="str">
        <f t="shared" ref="AC14:AC42" si="18">IF(AA14&lt;&gt;"",AA14*AB14,"")</f>
        <v/>
      </c>
      <c r="AI14" t="s">
        <v>231</v>
      </c>
      <c r="AJ14" t="s">
        <v>273</v>
      </c>
      <c r="AK14" t="s">
        <v>274</v>
      </c>
      <c r="AL14" t="s">
        <v>320</v>
      </c>
      <c r="AM14" s="42">
        <v>23</v>
      </c>
      <c r="AN14" s="42">
        <v>29</v>
      </c>
      <c r="AO14" s="42" t="s">
        <v>137</v>
      </c>
      <c r="AP14" s="42" t="s">
        <v>137</v>
      </c>
      <c r="AQ14" s="42">
        <v>33</v>
      </c>
      <c r="AR14" s="42">
        <v>46</v>
      </c>
      <c r="AS14" s="42" t="s">
        <v>137</v>
      </c>
      <c r="AT14" s="42">
        <v>27</v>
      </c>
      <c r="AU14" s="42" t="s">
        <v>137</v>
      </c>
      <c r="AV14" s="42">
        <v>23</v>
      </c>
      <c r="AZ14" t="s">
        <v>157</v>
      </c>
      <c r="BD14" s="4"/>
      <c r="BE14" s="5">
        <f t="shared" ref="BE14:BE42" si="19">IF(G14="FLAT W/ INTEGRATED PULL",B14,0)</f>
        <v>0</v>
      </c>
    </row>
    <row r="15" spans="1:68" x14ac:dyDescent="0.25">
      <c r="A15" s="17">
        <v>3</v>
      </c>
      <c r="B15" s="38"/>
      <c r="C15" s="39"/>
      <c r="D15" s="39"/>
      <c r="E15" s="38"/>
      <c r="F15" s="17" t="e">
        <f t="shared" si="0"/>
        <v>#N/A</v>
      </c>
      <c r="G15" s="38"/>
      <c r="H15" s="17" t="e">
        <f t="shared" si="1"/>
        <v>#N/A</v>
      </c>
      <c r="I15" s="38"/>
      <c r="J15" s="17" t="e">
        <f t="shared" si="8"/>
        <v>#N/A</v>
      </c>
      <c r="K15" s="17" t="e">
        <f t="shared" si="2"/>
        <v>#N/A</v>
      </c>
      <c r="L15" s="17" t="e">
        <f t="shared" si="9"/>
        <v>#N/A</v>
      </c>
      <c r="M15" s="38"/>
      <c r="N15" s="18">
        <f t="shared" si="10"/>
        <v>0</v>
      </c>
      <c r="O15" s="19">
        <f t="shared" si="3"/>
        <v>0</v>
      </c>
      <c r="P15" s="19">
        <f t="shared" si="11"/>
        <v>0</v>
      </c>
      <c r="Q15" s="19">
        <f t="shared" si="12"/>
        <v>0</v>
      </c>
      <c r="R15" s="19">
        <f t="shared" si="13"/>
        <v>0</v>
      </c>
      <c r="S15" s="19">
        <f t="shared" si="14"/>
        <v>0</v>
      </c>
      <c r="T15" s="18">
        <f t="shared" si="4"/>
        <v>0</v>
      </c>
      <c r="U15" s="18">
        <f t="shared" si="5"/>
        <v>0</v>
      </c>
      <c r="V15" s="18">
        <f t="shared" si="6"/>
        <v>0</v>
      </c>
      <c r="W15" s="18"/>
      <c r="X15" s="18"/>
      <c r="Y15" s="21">
        <f t="shared" si="7"/>
        <v>0</v>
      </c>
      <c r="Z15" s="22" t="str">
        <f t="shared" si="15"/>
        <v/>
      </c>
      <c r="AA15" s="20" t="str">
        <f t="shared" si="16"/>
        <v/>
      </c>
      <c r="AB15" s="25" t="str">
        <f t="shared" si="17"/>
        <v/>
      </c>
      <c r="AC15" s="27" t="str">
        <f t="shared" si="18"/>
        <v/>
      </c>
      <c r="AI15" t="s">
        <v>242</v>
      </c>
      <c r="AJ15" t="s">
        <v>273</v>
      </c>
      <c r="AK15" t="s">
        <v>274</v>
      </c>
      <c r="AL15" t="s">
        <v>322</v>
      </c>
      <c r="AM15" s="42">
        <v>27</v>
      </c>
      <c r="AN15" s="42">
        <v>33</v>
      </c>
      <c r="AO15" s="42" t="s">
        <v>137</v>
      </c>
      <c r="AP15" s="42" t="s">
        <v>137</v>
      </c>
      <c r="AQ15" s="42">
        <v>37</v>
      </c>
      <c r="AR15" s="42">
        <v>50</v>
      </c>
      <c r="AS15" s="42" t="s">
        <v>137</v>
      </c>
      <c r="AT15" s="42">
        <v>30</v>
      </c>
      <c r="AU15" s="42" t="s">
        <v>137</v>
      </c>
      <c r="AV15" s="42">
        <v>27</v>
      </c>
      <c r="BD15" s="4"/>
      <c r="BE15" s="5">
        <f t="shared" si="19"/>
        <v>0</v>
      </c>
    </row>
    <row r="16" spans="1:68" x14ac:dyDescent="0.25">
      <c r="A16" s="17">
        <v>4</v>
      </c>
      <c r="B16" s="38"/>
      <c r="C16" s="39"/>
      <c r="D16" s="39"/>
      <c r="E16" s="38"/>
      <c r="F16" s="17" t="e">
        <f t="shared" si="0"/>
        <v>#N/A</v>
      </c>
      <c r="G16" s="38"/>
      <c r="H16" s="17" t="e">
        <f t="shared" si="1"/>
        <v>#N/A</v>
      </c>
      <c r="I16" s="38"/>
      <c r="J16" s="17" t="e">
        <f t="shared" si="8"/>
        <v>#N/A</v>
      </c>
      <c r="K16" s="17" t="e">
        <f t="shared" si="2"/>
        <v>#N/A</v>
      </c>
      <c r="L16" s="17" t="e">
        <f t="shared" si="9"/>
        <v>#N/A</v>
      </c>
      <c r="M16" s="38"/>
      <c r="N16" s="18">
        <f t="shared" si="10"/>
        <v>0</v>
      </c>
      <c r="O16" s="19">
        <f t="shared" si="3"/>
        <v>0</v>
      </c>
      <c r="P16" s="19">
        <f t="shared" si="11"/>
        <v>0</v>
      </c>
      <c r="Q16" s="19">
        <f t="shared" si="12"/>
        <v>0</v>
      </c>
      <c r="R16" s="19">
        <f t="shared" si="13"/>
        <v>0</v>
      </c>
      <c r="S16" s="19">
        <f t="shared" si="14"/>
        <v>0</v>
      </c>
      <c r="T16" s="18">
        <f t="shared" si="4"/>
        <v>0</v>
      </c>
      <c r="U16" s="18">
        <f t="shared" si="5"/>
        <v>0</v>
      </c>
      <c r="V16" s="18">
        <f t="shared" si="6"/>
        <v>0</v>
      </c>
      <c r="W16" s="18"/>
      <c r="X16" s="18"/>
      <c r="Y16" s="21">
        <f t="shared" si="7"/>
        <v>0</v>
      </c>
      <c r="Z16" s="22" t="str">
        <f t="shared" si="15"/>
        <v/>
      </c>
      <c r="AA16" s="20" t="str">
        <f t="shared" si="16"/>
        <v/>
      </c>
      <c r="AB16" s="25" t="str">
        <f t="shared" si="17"/>
        <v/>
      </c>
      <c r="AC16" s="27" t="str">
        <f t="shared" si="18"/>
        <v/>
      </c>
      <c r="AI16" t="s">
        <v>248</v>
      </c>
      <c r="AJ16" t="s">
        <v>273</v>
      </c>
      <c r="AK16" t="s">
        <v>274</v>
      </c>
      <c r="AL16" t="s">
        <v>321</v>
      </c>
      <c r="AM16" s="42">
        <v>27</v>
      </c>
      <c r="AN16" s="42">
        <v>33</v>
      </c>
      <c r="AO16" s="42">
        <v>50</v>
      </c>
      <c r="AP16" s="42" t="s">
        <v>137</v>
      </c>
      <c r="AQ16" s="42">
        <v>37</v>
      </c>
      <c r="AR16" s="42">
        <v>50</v>
      </c>
      <c r="AS16" s="42" t="s">
        <v>137</v>
      </c>
      <c r="AT16" s="42">
        <v>30</v>
      </c>
      <c r="AU16" s="42">
        <v>54</v>
      </c>
      <c r="AV16" s="42">
        <v>27</v>
      </c>
      <c r="BD16" s="4"/>
      <c r="BE16" s="5">
        <f t="shared" si="19"/>
        <v>0</v>
      </c>
    </row>
    <row r="17" spans="1:57" x14ac:dyDescent="0.25">
      <c r="A17" s="17">
        <v>5</v>
      </c>
      <c r="B17" s="38"/>
      <c r="C17" s="39"/>
      <c r="D17" s="39"/>
      <c r="E17" s="38"/>
      <c r="F17" s="17" t="e">
        <f t="shared" si="0"/>
        <v>#N/A</v>
      </c>
      <c r="G17" s="38"/>
      <c r="H17" s="17" t="e">
        <f t="shared" si="1"/>
        <v>#N/A</v>
      </c>
      <c r="I17" s="38"/>
      <c r="J17" s="17" t="e">
        <f t="shared" si="8"/>
        <v>#N/A</v>
      </c>
      <c r="K17" s="17" t="e">
        <f t="shared" si="2"/>
        <v>#N/A</v>
      </c>
      <c r="L17" s="17" t="e">
        <f t="shared" si="9"/>
        <v>#N/A</v>
      </c>
      <c r="M17" s="38"/>
      <c r="N17" s="18">
        <f t="shared" si="10"/>
        <v>0</v>
      </c>
      <c r="O17" s="19">
        <f t="shared" si="3"/>
        <v>0</v>
      </c>
      <c r="P17" s="19">
        <f t="shared" si="11"/>
        <v>0</v>
      </c>
      <c r="Q17" s="19">
        <f t="shared" si="12"/>
        <v>0</v>
      </c>
      <c r="R17" s="19">
        <f t="shared" si="13"/>
        <v>0</v>
      </c>
      <c r="S17" s="19">
        <f t="shared" si="14"/>
        <v>0</v>
      </c>
      <c r="T17" s="18">
        <f t="shared" si="4"/>
        <v>0</v>
      </c>
      <c r="U17" s="18">
        <f t="shared" si="5"/>
        <v>0</v>
      </c>
      <c r="V17" s="18">
        <f t="shared" si="6"/>
        <v>0</v>
      </c>
      <c r="W17" s="18"/>
      <c r="X17" s="18"/>
      <c r="Y17" s="21">
        <f t="shared" si="7"/>
        <v>0</v>
      </c>
      <c r="Z17" s="22" t="str">
        <f t="shared" si="15"/>
        <v/>
      </c>
      <c r="AA17" s="20" t="str">
        <f t="shared" si="16"/>
        <v/>
      </c>
      <c r="AB17" s="25" t="str">
        <f t="shared" si="17"/>
        <v/>
      </c>
      <c r="AC17" s="27" t="str">
        <f t="shared" si="18"/>
        <v/>
      </c>
      <c r="AI17" t="s">
        <v>228</v>
      </c>
      <c r="AJ17" t="s">
        <v>273</v>
      </c>
      <c r="AK17" t="s">
        <v>274</v>
      </c>
      <c r="AL17" t="s">
        <v>320</v>
      </c>
      <c r="AM17" s="42">
        <v>23</v>
      </c>
      <c r="AN17" s="42">
        <v>29</v>
      </c>
      <c r="AO17" s="42" t="s">
        <v>137</v>
      </c>
      <c r="AP17" s="42" t="s">
        <v>137</v>
      </c>
      <c r="AQ17" s="42">
        <v>33</v>
      </c>
      <c r="AR17" s="42">
        <v>46</v>
      </c>
      <c r="AS17" s="42" t="s">
        <v>137</v>
      </c>
      <c r="AT17" s="42">
        <v>27</v>
      </c>
      <c r="AU17" s="42" t="s">
        <v>137</v>
      </c>
      <c r="AV17" s="42">
        <v>23</v>
      </c>
      <c r="BD17" s="4"/>
      <c r="BE17" s="5">
        <f t="shared" si="19"/>
        <v>0</v>
      </c>
    </row>
    <row r="18" spans="1:57" x14ac:dyDescent="0.25">
      <c r="A18" s="17">
        <v>6</v>
      </c>
      <c r="B18" s="38"/>
      <c r="C18" s="39"/>
      <c r="D18" s="39"/>
      <c r="E18" s="38"/>
      <c r="F18" s="17" t="e">
        <f t="shared" si="0"/>
        <v>#N/A</v>
      </c>
      <c r="G18" s="38"/>
      <c r="H18" s="17" t="e">
        <f t="shared" si="1"/>
        <v>#N/A</v>
      </c>
      <c r="I18" s="38"/>
      <c r="J18" s="17" t="e">
        <f t="shared" si="8"/>
        <v>#N/A</v>
      </c>
      <c r="K18" s="17" t="e">
        <f t="shared" si="2"/>
        <v>#N/A</v>
      </c>
      <c r="L18" s="17" t="e">
        <f t="shared" si="9"/>
        <v>#N/A</v>
      </c>
      <c r="M18" s="38"/>
      <c r="N18" s="18">
        <f t="shared" si="10"/>
        <v>0</v>
      </c>
      <c r="O18" s="19">
        <f t="shared" si="3"/>
        <v>0</v>
      </c>
      <c r="P18" s="19">
        <f t="shared" si="11"/>
        <v>0</v>
      </c>
      <c r="Q18" s="19">
        <f t="shared" si="12"/>
        <v>0</v>
      </c>
      <c r="R18" s="19">
        <f t="shared" si="13"/>
        <v>0</v>
      </c>
      <c r="S18" s="19">
        <f t="shared" si="14"/>
        <v>0</v>
      </c>
      <c r="T18" s="18">
        <f t="shared" si="4"/>
        <v>0</v>
      </c>
      <c r="U18" s="18">
        <f t="shared" si="5"/>
        <v>0</v>
      </c>
      <c r="V18" s="18">
        <f t="shared" si="6"/>
        <v>0</v>
      </c>
      <c r="W18" s="18"/>
      <c r="X18" s="18"/>
      <c r="Y18" s="21">
        <f t="shared" si="7"/>
        <v>0</v>
      </c>
      <c r="Z18" s="22" t="str">
        <f t="shared" si="15"/>
        <v/>
      </c>
      <c r="AA18" s="20" t="str">
        <f t="shared" si="16"/>
        <v/>
      </c>
      <c r="AB18" s="25" t="str">
        <f t="shared" si="17"/>
        <v/>
      </c>
      <c r="AC18" s="27" t="str">
        <f t="shared" si="18"/>
        <v/>
      </c>
      <c r="AI18" t="s">
        <v>246</v>
      </c>
      <c r="AJ18" t="s">
        <v>273</v>
      </c>
      <c r="AK18" t="s">
        <v>274</v>
      </c>
      <c r="AL18" t="s">
        <v>321</v>
      </c>
      <c r="AM18" s="42">
        <v>27</v>
      </c>
      <c r="AN18" s="42">
        <v>33</v>
      </c>
      <c r="AO18" s="42">
        <v>50</v>
      </c>
      <c r="AP18" s="42" t="s">
        <v>137</v>
      </c>
      <c r="AQ18" s="42">
        <v>37</v>
      </c>
      <c r="AR18" s="42">
        <v>50</v>
      </c>
      <c r="AS18" s="42" t="s">
        <v>137</v>
      </c>
      <c r="AT18" s="42">
        <v>30</v>
      </c>
      <c r="AU18" s="42">
        <v>54</v>
      </c>
      <c r="AV18" s="42">
        <v>27</v>
      </c>
      <c r="BD18" s="4"/>
      <c r="BE18" s="5">
        <f t="shared" si="19"/>
        <v>0</v>
      </c>
    </row>
    <row r="19" spans="1:57" x14ac:dyDescent="0.25">
      <c r="A19" s="17">
        <v>7</v>
      </c>
      <c r="B19" s="38"/>
      <c r="C19" s="39"/>
      <c r="D19" s="39"/>
      <c r="E19" s="38"/>
      <c r="F19" s="17" t="e">
        <f t="shared" si="0"/>
        <v>#N/A</v>
      </c>
      <c r="G19" s="38"/>
      <c r="H19" s="17" t="e">
        <f t="shared" si="1"/>
        <v>#N/A</v>
      </c>
      <c r="I19" s="38"/>
      <c r="J19" s="17" t="e">
        <f t="shared" si="8"/>
        <v>#N/A</v>
      </c>
      <c r="K19" s="17" t="e">
        <f t="shared" si="2"/>
        <v>#N/A</v>
      </c>
      <c r="L19" s="17" t="e">
        <f t="shared" si="9"/>
        <v>#N/A</v>
      </c>
      <c r="M19" s="38"/>
      <c r="N19" s="18">
        <f t="shared" si="10"/>
        <v>0</v>
      </c>
      <c r="O19" s="19">
        <f t="shared" si="3"/>
        <v>0</v>
      </c>
      <c r="P19" s="19">
        <f t="shared" si="11"/>
        <v>0</v>
      </c>
      <c r="Q19" s="19">
        <f t="shared" si="12"/>
        <v>0</v>
      </c>
      <c r="R19" s="19">
        <f t="shared" si="13"/>
        <v>0</v>
      </c>
      <c r="S19" s="19">
        <f t="shared" si="14"/>
        <v>0</v>
      </c>
      <c r="T19" s="18">
        <f t="shared" si="4"/>
        <v>0</v>
      </c>
      <c r="U19" s="18">
        <f t="shared" si="5"/>
        <v>0</v>
      </c>
      <c r="V19" s="18">
        <f t="shared" si="6"/>
        <v>0</v>
      </c>
      <c r="W19" s="18"/>
      <c r="X19" s="18"/>
      <c r="Y19" s="21">
        <f t="shared" si="7"/>
        <v>0</v>
      </c>
      <c r="Z19" s="22" t="str">
        <f t="shared" si="15"/>
        <v/>
      </c>
      <c r="AA19" s="20" t="str">
        <f t="shared" si="16"/>
        <v/>
      </c>
      <c r="AB19" s="25" t="str">
        <f t="shared" si="17"/>
        <v/>
      </c>
      <c r="AC19" s="27" t="str">
        <f t="shared" si="18"/>
        <v/>
      </c>
      <c r="AI19" t="s">
        <v>237</v>
      </c>
      <c r="AJ19" t="s">
        <v>273</v>
      </c>
      <c r="AK19" t="s">
        <v>274</v>
      </c>
      <c r="AL19" t="s">
        <v>320</v>
      </c>
      <c r="AM19" s="42">
        <v>27</v>
      </c>
      <c r="AN19" s="42">
        <v>33</v>
      </c>
      <c r="AO19" s="42" t="s">
        <v>137</v>
      </c>
      <c r="AP19" s="42" t="s">
        <v>137</v>
      </c>
      <c r="AQ19" s="42">
        <v>37</v>
      </c>
      <c r="AR19" s="42">
        <v>50</v>
      </c>
      <c r="AS19" s="42" t="s">
        <v>137</v>
      </c>
      <c r="AT19" s="42">
        <v>30</v>
      </c>
      <c r="AU19" s="42" t="s">
        <v>137</v>
      </c>
      <c r="AV19" s="42">
        <v>27</v>
      </c>
      <c r="BD19" s="4"/>
      <c r="BE19" s="5">
        <f t="shared" si="19"/>
        <v>0</v>
      </c>
    </row>
    <row r="20" spans="1:57" x14ac:dyDescent="0.25">
      <c r="A20" s="17">
        <v>8</v>
      </c>
      <c r="B20" s="38"/>
      <c r="C20" s="39"/>
      <c r="D20" s="39"/>
      <c r="E20" s="38"/>
      <c r="F20" s="17" t="e">
        <f t="shared" si="0"/>
        <v>#N/A</v>
      </c>
      <c r="G20" s="38"/>
      <c r="H20" s="17" t="e">
        <f t="shared" si="1"/>
        <v>#N/A</v>
      </c>
      <c r="I20" s="38"/>
      <c r="J20" s="17" t="e">
        <f t="shared" si="8"/>
        <v>#N/A</v>
      </c>
      <c r="K20" s="17" t="e">
        <f t="shared" si="2"/>
        <v>#N/A</v>
      </c>
      <c r="L20" s="17" t="e">
        <f t="shared" si="9"/>
        <v>#N/A</v>
      </c>
      <c r="M20" s="38"/>
      <c r="N20" s="18">
        <f t="shared" si="10"/>
        <v>0</v>
      </c>
      <c r="O20" s="19">
        <f t="shared" si="3"/>
        <v>0</v>
      </c>
      <c r="P20" s="19">
        <f t="shared" si="11"/>
        <v>0</v>
      </c>
      <c r="Q20" s="19">
        <f t="shared" si="12"/>
        <v>0</v>
      </c>
      <c r="R20" s="19">
        <f t="shared" si="13"/>
        <v>0</v>
      </c>
      <c r="S20" s="19">
        <f t="shared" si="14"/>
        <v>0</v>
      </c>
      <c r="T20" s="18">
        <f t="shared" si="4"/>
        <v>0</v>
      </c>
      <c r="U20" s="18">
        <f t="shared" si="5"/>
        <v>0</v>
      </c>
      <c r="V20" s="18">
        <f t="shared" si="6"/>
        <v>0</v>
      </c>
      <c r="W20" s="18"/>
      <c r="X20" s="18"/>
      <c r="Y20" s="21">
        <f t="shared" si="7"/>
        <v>0</v>
      </c>
      <c r="Z20" s="22" t="str">
        <f t="shared" si="15"/>
        <v/>
      </c>
      <c r="AA20" s="20" t="str">
        <f t="shared" si="16"/>
        <v/>
      </c>
      <c r="AB20" s="25" t="str">
        <f t="shared" si="17"/>
        <v/>
      </c>
      <c r="AC20" s="27" t="str">
        <f t="shared" si="18"/>
        <v/>
      </c>
      <c r="AI20" t="s">
        <v>230</v>
      </c>
      <c r="AJ20" t="s">
        <v>273</v>
      </c>
      <c r="AK20" t="s">
        <v>274</v>
      </c>
      <c r="AL20" t="s">
        <v>320</v>
      </c>
      <c r="AM20" s="42">
        <v>23</v>
      </c>
      <c r="AN20" s="42">
        <v>29</v>
      </c>
      <c r="AO20" s="42" t="s">
        <v>137</v>
      </c>
      <c r="AP20" s="42" t="s">
        <v>137</v>
      </c>
      <c r="AQ20" s="42">
        <v>33</v>
      </c>
      <c r="AR20" s="42">
        <v>46</v>
      </c>
      <c r="AS20" s="42" t="s">
        <v>137</v>
      </c>
      <c r="AT20" s="42">
        <v>27</v>
      </c>
      <c r="AU20" s="42" t="s">
        <v>137</v>
      </c>
      <c r="AV20" s="42">
        <v>23</v>
      </c>
      <c r="BD20" s="4"/>
      <c r="BE20" s="5">
        <f t="shared" si="19"/>
        <v>0</v>
      </c>
    </row>
    <row r="21" spans="1:57" x14ac:dyDescent="0.25">
      <c r="A21" s="17">
        <v>9</v>
      </c>
      <c r="B21" s="38"/>
      <c r="C21" s="39"/>
      <c r="D21" s="39"/>
      <c r="E21" s="38"/>
      <c r="F21" s="17" t="e">
        <f t="shared" si="0"/>
        <v>#N/A</v>
      </c>
      <c r="G21" s="38"/>
      <c r="H21" s="17" t="e">
        <f t="shared" si="1"/>
        <v>#N/A</v>
      </c>
      <c r="I21" s="38"/>
      <c r="J21" s="17" t="e">
        <f t="shared" si="8"/>
        <v>#N/A</v>
      </c>
      <c r="K21" s="17" t="e">
        <f t="shared" si="2"/>
        <v>#N/A</v>
      </c>
      <c r="L21" s="17" t="e">
        <f t="shared" si="9"/>
        <v>#N/A</v>
      </c>
      <c r="M21" s="38"/>
      <c r="N21" s="18">
        <f t="shared" si="10"/>
        <v>0</v>
      </c>
      <c r="O21" s="19">
        <f t="shared" si="3"/>
        <v>0</v>
      </c>
      <c r="P21" s="19">
        <f t="shared" si="11"/>
        <v>0</v>
      </c>
      <c r="Q21" s="19">
        <f t="shared" si="12"/>
        <v>0</v>
      </c>
      <c r="R21" s="19">
        <f t="shared" si="13"/>
        <v>0</v>
      </c>
      <c r="S21" s="19">
        <f t="shared" si="14"/>
        <v>0</v>
      </c>
      <c r="T21" s="18">
        <f t="shared" si="4"/>
        <v>0</v>
      </c>
      <c r="U21" s="18">
        <f t="shared" si="5"/>
        <v>0</v>
      </c>
      <c r="V21" s="18">
        <f t="shared" si="6"/>
        <v>0</v>
      </c>
      <c r="W21" s="18"/>
      <c r="X21" s="18"/>
      <c r="Y21" s="21">
        <f t="shared" si="7"/>
        <v>0</v>
      </c>
      <c r="Z21" s="22" t="str">
        <f t="shared" si="15"/>
        <v/>
      </c>
      <c r="AA21" s="20" t="str">
        <f t="shared" si="16"/>
        <v/>
      </c>
      <c r="AB21" s="25" t="str">
        <f t="shared" si="17"/>
        <v/>
      </c>
      <c r="AC21" s="27" t="str">
        <f t="shared" si="18"/>
        <v/>
      </c>
      <c r="AI21" t="s">
        <v>247</v>
      </c>
      <c r="AJ21" t="s">
        <v>273</v>
      </c>
      <c r="AK21" t="s">
        <v>274</v>
      </c>
      <c r="AL21" t="s">
        <v>321</v>
      </c>
      <c r="AM21" s="42">
        <v>27</v>
      </c>
      <c r="AN21" s="42">
        <v>33</v>
      </c>
      <c r="AO21" s="42">
        <v>50</v>
      </c>
      <c r="AP21" s="42" t="s">
        <v>137</v>
      </c>
      <c r="AQ21" s="42">
        <v>37</v>
      </c>
      <c r="AR21" s="42">
        <v>50</v>
      </c>
      <c r="AS21" s="42" t="s">
        <v>137</v>
      </c>
      <c r="AT21" s="42">
        <v>30</v>
      </c>
      <c r="AU21" s="42">
        <v>54</v>
      </c>
      <c r="AV21" s="42">
        <v>27</v>
      </c>
      <c r="BD21" s="4"/>
      <c r="BE21" s="5">
        <f t="shared" si="19"/>
        <v>0</v>
      </c>
    </row>
    <row r="22" spans="1:57" x14ac:dyDescent="0.25">
      <c r="A22" s="17">
        <v>10</v>
      </c>
      <c r="B22" s="38"/>
      <c r="C22" s="39"/>
      <c r="D22" s="39"/>
      <c r="E22" s="38"/>
      <c r="F22" s="17" t="e">
        <f t="shared" si="0"/>
        <v>#N/A</v>
      </c>
      <c r="G22" s="38"/>
      <c r="H22" s="17" t="e">
        <f t="shared" si="1"/>
        <v>#N/A</v>
      </c>
      <c r="I22" s="38"/>
      <c r="J22" s="17" t="e">
        <f t="shared" si="8"/>
        <v>#N/A</v>
      </c>
      <c r="K22" s="17" t="e">
        <f t="shared" si="2"/>
        <v>#N/A</v>
      </c>
      <c r="L22" s="17" t="e">
        <f t="shared" si="9"/>
        <v>#N/A</v>
      </c>
      <c r="M22" s="38"/>
      <c r="N22" s="18">
        <f t="shared" si="10"/>
        <v>0</v>
      </c>
      <c r="O22" s="19">
        <f t="shared" si="3"/>
        <v>0</v>
      </c>
      <c r="P22" s="19">
        <f t="shared" si="11"/>
        <v>0</v>
      </c>
      <c r="Q22" s="19">
        <f t="shared" si="12"/>
        <v>0</v>
      </c>
      <c r="R22" s="19">
        <f t="shared" si="13"/>
        <v>0</v>
      </c>
      <c r="S22" s="19">
        <f t="shared" si="14"/>
        <v>0</v>
      </c>
      <c r="T22" s="18">
        <f t="shared" si="4"/>
        <v>0</v>
      </c>
      <c r="U22" s="18">
        <f t="shared" si="5"/>
        <v>0</v>
      </c>
      <c r="V22" s="18">
        <f t="shared" si="6"/>
        <v>0</v>
      </c>
      <c r="W22" s="18"/>
      <c r="X22" s="18"/>
      <c r="Y22" s="21">
        <f t="shared" si="7"/>
        <v>0</v>
      </c>
      <c r="Z22" s="22" t="str">
        <f t="shared" si="15"/>
        <v/>
      </c>
      <c r="AA22" s="20" t="str">
        <f t="shared" si="16"/>
        <v/>
      </c>
      <c r="AB22" s="25" t="str">
        <f t="shared" si="17"/>
        <v/>
      </c>
      <c r="AC22" s="27" t="str">
        <f t="shared" si="18"/>
        <v/>
      </c>
      <c r="AI22" t="s">
        <v>244</v>
      </c>
      <c r="AJ22" t="s">
        <v>273</v>
      </c>
      <c r="AK22" t="s">
        <v>274</v>
      </c>
      <c r="AL22" t="s">
        <v>320</v>
      </c>
      <c r="AM22" s="42">
        <v>27</v>
      </c>
      <c r="AN22" s="42">
        <v>33</v>
      </c>
      <c r="AO22" s="42" t="s">
        <v>137</v>
      </c>
      <c r="AP22" s="42" t="s">
        <v>137</v>
      </c>
      <c r="AQ22" s="42">
        <v>37</v>
      </c>
      <c r="AR22" s="42">
        <v>50</v>
      </c>
      <c r="AS22" s="42" t="s">
        <v>137</v>
      </c>
      <c r="AT22" s="42">
        <v>30</v>
      </c>
      <c r="AU22" s="42" t="s">
        <v>137</v>
      </c>
      <c r="AV22" s="42">
        <v>27</v>
      </c>
      <c r="BD22" s="4"/>
      <c r="BE22" s="5">
        <f t="shared" si="19"/>
        <v>0</v>
      </c>
    </row>
    <row r="23" spans="1:57" ht="15.75" thickBot="1" x14ac:dyDescent="0.3">
      <c r="A23" s="17">
        <v>11</v>
      </c>
      <c r="B23" s="38"/>
      <c r="C23" s="39"/>
      <c r="D23" s="39"/>
      <c r="E23" s="38"/>
      <c r="F23" s="17" t="e">
        <f t="shared" si="0"/>
        <v>#N/A</v>
      </c>
      <c r="G23" s="38"/>
      <c r="H23" s="17" t="e">
        <f t="shared" si="1"/>
        <v>#N/A</v>
      </c>
      <c r="I23" s="38"/>
      <c r="J23" s="17" t="e">
        <f t="shared" si="8"/>
        <v>#N/A</v>
      </c>
      <c r="K23" s="17" t="e">
        <f t="shared" si="2"/>
        <v>#N/A</v>
      </c>
      <c r="L23" s="17" t="e">
        <f t="shared" si="9"/>
        <v>#N/A</v>
      </c>
      <c r="M23" s="38"/>
      <c r="N23" s="18">
        <f t="shared" si="10"/>
        <v>0</v>
      </c>
      <c r="O23" s="19">
        <f t="shared" si="3"/>
        <v>0</v>
      </c>
      <c r="P23" s="19">
        <f t="shared" si="11"/>
        <v>0</v>
      </c>
      <c r="Q23" s="19">
        <f t="shared" si="12"/>
        <v>0</v>
      </c>
      <c r="R23" s="19">
        <f t="shared" si="13"/>
        <v>0</v>
      </c>
      <c r="S23" s="19">
        <f t="shared" si="14"/>
        <v>0</v>
      </c>
      <c r="T23" s="18">
        <f t="shared" si="4"/>
        <v>0</v>
      </c>
      <c r="U23" s="18">
        <f t="shared" si="5"/>
        <v>0</v>
      </c>
      <c r="V23" s="18">
        <f t="shared" si="6"/>
        <v>0</v>
      </c>
      <c r="W23" s="18"/>
      <c r="X23" s="18"/>
      <c r="Y23" s="21">
        <f t="shared" si="7"/>
        <v>0</v>
      </c>
      <c r="Z23" s="22" t="str">
        <f t="shared" si="15"/>
        <v/>
      </c>
      <c r="AA23" s="20" t="str">
        <f t="shared" si="16"/>
        <v/>
      </c>
      <c r="AB23" s="25" t="str">
        <f t="shared" si="17"/>
        <v/>
      </c>
      <c r="AC23" s="27" t="str">
        <f t="shared" si="18"/>
        <v/>
      </c>
      <c r="AI23" t="s">
        <v>240</v>
      </c>
      <c r="AJ23" t="s">
        <v>273</v>
      </c>
      <c r="AK23" t="s">
        <v>274</v>
      </c>
      <c r="AL23" t="s">
        <v>322</v>
      </c>
      <c r="AM23" s="42">
        <v>27</v>
      </c>
      <c r="AN23" s="42">
        <v>33</v>
      </c>
      <c r="AO23" s="42" t="s">
        <v>137</v>
      </c>
      <c r="AP23" s="42" t="s">
        <v>137</v>
      </c>
      <c r="AQ23" s="42">
        <v>37</v>
      </c>
      <c r="AR23" s="42">
        <v>50</v>
      </c>
      <c r="AS23" s="42" t="s">
        <v>137</v>
      </c>
      <c r="AT23" s="42">
        <v>30</v>
      </c>
      <c r="AU23" s="42" t="s">
        <v>137</v>
      </c>
      <c r="AV23" s="42">
        <v>27</v>
      </c>
      <c r="BD23" s="4"/>
      <c r="BE23" s="5">
        <f t="shared" si="19"/>
        <v>0</v>
      </c>
    </row>
    <row r="24" spans="1:57" ht="15.75" thickTop="1" x14ac:dyDescent="0.25">
      <c r="A24" s="17">
        <v>12</v>
      </c>
      <c r="B24" s="38"/>
      <c r="C24" s="39"/>
      <c r="D24" s="39"/>
      <c r="E24" s="38"/>
      <c r="F24" s="17" t="e">
        <f t="shared" si="0"/>
        <v>#N/A</v>
      </c>
      <c r="G24" s="38"/>
      <c r="H24" s="17" t="e">
        <f t="shared" si="1"/>
        <v>#N/A</v>
      </c>
      <c r="I24" s="38"/>
      <c r="J24" s="17" t="e">
        <f t="shared" si="8"/>
        <v>#N/A</v>
      </c>
      <c r="K24" s="17" t="e">
        <f t="shared" si="2"/>
        <v>#N/A</v>
      </c>
      <c r="L24" s="17" t="e">
        <f t="shared" si="9"/>
        <v>#N/A</v>
      </c>
      <c r="M24" s="38"/>
      <c r="N24" s="18">
        <f t="shared" si="10"/>
        <v>0</v>
      </c>
      <c r="O24" s="19">
        <f t="shared" si="3"/>
        <v>0</v>
      </c>
      <c r="P24" s="19">
        <f t="shared" si="11"/>
        <v>0</v>
      </c>
      <c r="Q24" s="19">
        <f t="shared" si="12"/>
        <v>0</v>
      </c>
      <c r="R24" s="19">
        <f t="shared" si="13"/>
        <v>0</v>
      </c>
      <c r="S24" s="19">
        <f t="shared" si="14"/>
        <v>0</v>
      </c>
      <c r="T24" s="18">
        <f t="shared" si="4"/>
        <v>0</v>
      </c>
      <c r="U24" s="18">
        <f t="shared" si="5"/>
        <v>0</v>
      </c>
      <c r="V24" s="18">
        <f t="shared" si="6"/>
        <v>0</v>
      </c>
      <c r="W24" s="18"/>
      <c r="X24" s="18"/>
      <c r="Y24" s="21">
        <f t="shared" si="7"/>
        <v>0</v>
      </c>
      <c r="Z24" s="22" t="str">
        <f t="shared" si="15"/>
        <v/>
      </c>
      <c r="AA24" s="20" t="str">
        <f t="shared" si="16"/>
        <v/>
      </c>
      <c r="AB24" s="25" t="str">
        <f t="shared" si="17"/>
        <v/>
      </c>
      <c r="AC24" s="27" t="str">
        <f t="shared" si="18"/>
        <v/>
      </c>
      <c r="AI24" t="s">
        <v>241</v>
      </c>
      <c r="AJ24" t="s">
        <v>273</v>
      </c>
      <c r="AK24" t="s">
        <v>274</v>
      </c>
      <c r="AL24" t="s">
        <v>322</v>
      </c>
      <c r="AM24" s="42">
        <v>27</v>
      </c>
      <c r="AN24" s="42">
        <v>33</v>
      </c>
      <c r="AO24" s="42" t="s">
        <v>137</v>
      </c>
      <c r="AP24" s="42" t="s">
        <v>137</v>
      </c>
      <c r="AQ24" s="42">
        <v>37</v>
      </c>
      <c r="AR24" s="42">
        <v>50</v>
      </c>
      <c r="AS24" s="42" t="s">
        <v>137</v>
      </c>
      <c r="AT24" s="42">
        <v>30</v>
      </c>
      <c r="AU24" s="42" t="s">
        <v>137</v>
      </c>
      <c r="AV24" s="42">
        <v>27</v>
      </c>
      <c r="AY24" s="2" t="s">
        <v>177</v>
      </c>
      <c r="AZ24" s="3"/>
      <c r="BD24" s="4"/>
      <c r="BE24" s="5">
        <f t="shared" si="19"/>
        <v>0</v>
      </c>
    </row>
    <row r="25" spans="1:57" x14ac:dyDescent="0.25">
      <c r="A25" s="17">
        <v>13</v>
      </c>
      <c r="B25" s="38"/>
      <c r="C25" s="39"/>
      <c r="D25" s="39"/>
      <c r="E25" s="38"/>
      <c r="F25" s="17" t="e">
        <f t="shared" si="0"/>
        <v>#N/A</v>
      </c>
      <c r="G25" s="38"/>
      <c r="H25" s="17" t="e">
        <f t="shared" si="1"/>
        <v>#N/A</v>
      </c>
      <c r="I25" s="38"/>
      <c r="J25" s="17" t="e">
        <f t="shared" si="8"/>
        <v>#N/A</v>
      </c>
      <c r="K25" s="17" t="e">
        <f t="shared" si="2"/>
        <v>#N/A</v>
      </c>
      <c r="L25" s="17" t="e">
        <f t="shared" si="9"/>
        <v>#N/A</v>
      </c>
      <c r="M25" s="38"/>
      <c r="N25" s="18">
        <f t="shared" si="10"/>
        <v>0</v>
      </c>
      <c r="O25" s="19">
        <f t="shared" si="3"/>
        <v>0</v>
      </c>
      <c r="P25" s="19">
        <f t="shared" si="11"/>
        <v>0</v>
      </c>
      <c r="Q25" s="19">
        <f t="shared" si="12"/>
        <v>0</v>
      </c>
      <c r="R25" s="19">
        <f t="shared" si="13"/>
        <v>0</v>
      </c>
      <c r="S25" s="19">
        <f t="shared" si="14"/>
        <v>0</v>
      </c>
      <c r="T25" s="18">
        <f t="shared" si="4"/>
        <v>0</v>
      </c>
      <c r="U25" s="18">
        <f t="shared" si="5"/>
        <v>0</v>
      </c>
      <c r="V25" s="18">
        <f t="shared" si="6"/>
        <v>0</v>
      </c>
      <c r="W25" s="18"/>
      <c r="X25" s="18"/>
      <c r="Y25" s="21">
        <f t="shared" si="7"/>
        <v>0</v>
      </c>
      <c r="Z25" s="22" t="str">
        <f t="shared" si="15"/>
        <v/>
      </c>
      <c r="AA25" s="20" t="str">
        <f t="shared" si="16"/>
        <v/>
      </c>
      <c r="AB25" s="25" t="str">
        <f t="shared" si="17"/>
        <v/>
      </c>
      <c r="AC25" s="27" t="str">
        <f t="shared" si="18"/>
        <v/>
      </c>
      <c r="AI25" t="s">
        <v>250</v>
      </c>
      <c r="AJ25" t="s">
        <v>273</v>
      </c>
      <c r="AK25" t="s">
        <v>275</v>
      </c>
      <c r="AL25" t="s">
        <v>320</v>
      </c>
      <c r="AM25" s="42">
        <v>23</v>
      </c>
      <c r="AN25" s="42">
        <v>29</v>
      </c>
      <c r="AO25" s="42" t="s">
        <v>137</v>
      </c>
      <c r="AP25" s="42">
        <v>43</v>
      </c>
      <c r="AQ25" s="42">
        <v>33</v>
      </c>
      <c r="AR25" s="42">
        <v>46</v>
      </c>
      <c r="AS25" s="42" t="s">
        <v>137</v>
      </c>
      <c r="AT25" s="42">
        <v>27</v>
      </c>
      <c r="AU25" s="42" t="s">
        <v>137</v>
      </c>
      <c r="AV25" s="42">
        <v>23</v>
      </c>
      <c r="AY25" s="4" t="s">
        <v>135</v>
      </c>
      <c r="AZ25" s="5" t="s">
        <v>135</v>
      </c>
      <c r="BD25" s="4"/>
      <c r="BE25" s="5">
        <f t="shared" si="19"/>
        <v>0</v>
      </c>
    </row>
    <row r="26" spans="1:57" x14ac:dyDescent="0.25">
      <c r="A26" s="17">
        <v>14</v>
      </c>
      <c r="B26" s="38"/>
      <c r="C26" s="39"/>
      <c r="D26" s="39"/>
      <c r="E26" s="38"/>
      <c r="F26" s="17" t="e">
        <f t="shared" si="0"/>
        <v>#N/A</v>
      </c>
      <c r="G26" s="38"/>
      <c r="H26" s="17" t="e">
        <f t="shared" si="1"/>
        <v>#N/A</v>
      </c>
      <c r="I26" s="38"/>
      <c r="J26" s="17" t="e">
        <f t="shared" si="8"/>
        <v>#N/A</v>
      </c>
      <c r="K26" s="17" t="e">
        <f t="shared" si="2"/>
        <v>#N/A</v>
      </c>
      <c r="L26" s="17" t="e">
        <f t="shared" si="9"/>
        <v>#N/A</v>
      </c>
      <c r="M26" s="38"/>
      <c r="N26" s="18">
        <f t="shared" si="10"/>
        <v>0</v>
      </c>
      <c r="O26" s="19">
        <f t="shared" si="3"/>
        <v>0</v>
      </c>
      <c r="P26" s="19">
        <f t="shared" si="11"/>
        <v>0</v>
      </c>
      <c r="Q26" s="19">
        <f t="shared" si="12"/>
        <v>0</v>
      </c>
      <c r="R26" s="19">
        <f t="shared" si="13"/>
        <v>0</v>
      </c>
      <c r="S26" s="19">
        <f t="shared" si="14"/>
        <v>0</v>
      </c>
      <c r="T26" s="18">
        <f t="shared" si="4"/>
        <v>0</v>
      </c>
      <c r="U26" s="18">
        <f t="shared" si="5"/>
        <v>0</v>
      </c>
      <c r="V26" s="18">
        <f t="shared" si="6"/>
        <v>0</v>
      </c>
      <c r="W26" s="18"/>
      <c r="X26" s="18"/>
      <c r="Y26" s="21">
        <f t="shared" si="7"/>
        <v>0</v>
      </c>
      <c r="Z26" s="22" t="str">
        <f t="shared" si="15"/>
        <v/>
      </c>
      <c r="AA26" s="20" t="str">
        <f t="shared" si="16"/>
        <v/>
      </c>
      <c r="AB26" s="25" t="str">
        <f t="shared" si="17"/>
        <v/>
      </c>
      <c r="AC26" s="27" t="str">
        <f t="shared" si="18"/>
        <v/>
      </c>
      <c r="AI26" t="s">
        <v>249</v>
      </c>
      <c r="AJ26" t="s">
        <v>273</v>
      </c>
      <c r="AK26" t="s">
        <v>275</v>
      </c>
      <c r="AL26" t="s">
        <v>320</v>
      </c>
      <c r="AM26" s="42">
        <v>23</v>
      </c>
      <c r="AN26" s="42">
        <v>29</v>
      </c>
      <c r="AO26" s="42" t="s">
        <v>137</v>
      </c>
      <c r="AP26" s="42">
        <v>43</v>
      </c>
      <c r="AQ26" s="42">
        <v>33</v>
      </c>
      <c r="AR26" s="42">
        <v>46</v>
      </c>
      <c r="AS26" s="42" t="s">
        <v>137</v>
      </c>
      <c r="AT26" s="42">
        <v>27</v>
      </c>
      <c r="AU26" s="42" t="s">
        <v>137</v>
      </c>
      <c r="AV26" s="42">
        <v>23</v>
      </c>
      <c r="AY26" s="4" t="s">
        <v>269</v>
      </c>
      <c r="AZ26" s="5" t="s">
        <v>270</v>
      </c>
      <c r="BD26" s="4"/>
      <c r="BE26" s="5">
        <f t="shared" si="19"/>
        <v>0</v>
      </c>
    </row>
    <row r="27" spans="1:57" x14ac:dyDescent="0.25">
      <c r="A27" s="17">
        <v>15</v>
      </c>
      <c r="B27" s="38"/>
      <c r="C27" s="39"/>
      <c r="D27" s="39"/>
      <c r="E27" s="38"/>
      <c r="F27" s="17" t="e">
        <f t="shared" si="0"/>
        <v>#N/A</v>
      </c>
      <c r="G27" s="38"/>
      <c r="H27" s="17" t="e">
        <f t="shared" si="1"/>
        <v>#N/A</v>
      </c>
      <c r="I27" s="38"/>
      <c r="J27" s="17" t="e">
        <f t="shared" si="8"/>
        <v>#N/A</v>
      </c>
      <c r="K27" s="17" t="e">
        <f t="shared" si="2"/>
        <v>#N/A</v>
      </c>
      <c r="L27" s="17" t="e">
        <f t="shared" si="9"/>
        <v>#N/A</v>
      </c>
      <c r="M27" s="38"/>
      <c r="N27" s="18">
        <f t="shared" si="10"/>
        <v>0</v>
      </c>
      <c r="O27" s="19">
        <f t="shared" si="3"/>
        <v>0</v>
      </c>
      <c r="P27" s="19">
        <f t="shared" si="11"/>
        <v>0</v>
      </c>
      <c r="Q27" s="19">
        <f t="shared" si="12"/>
        <v>0</v>
      </c>
      <c r="R27" s="19">
        <f t="shared" si="13"/>
        <v>0</v>
      </c>
      <c r="S27" s="19">
        <f t="shared" si="14"/>
        <v>0</v>
      </c>
      <c r="T27" s="18">
        <f t="shared" si="4"/>
        <v>0</v>
      </c>
      <c r="U27" s="18">
        <f t="shared" si="5"/>
        <v>0</v>
      </c>
      <c r="V27" s="18">
        <f t="shared" si="6"/>
        <v>0</v>
      </c>
      <c r="W27" s="18"/>
      <c r="X27" s="18"/>
      <c r="Y27" s="21">
        <f t="shared" si="7"/>
        <v>0</v>
      </c>
      <c r="Z27" s="22" t="str">
        <f t="shared" si="15"/>
        <v/>
      </c>
      <c r="AA27" s="20" t="str">
        <f t="shared" si="16"/>
        <v/>
      </c>
      <c r="AB27" s="25" t="str">
        <f t="shared" si="17"/>
        <v/>
      </c>
      <c r="AC27" s="27" t="str">
        <f t="shared" si="18"/>
        <v/>
      </c>
      <c r="AI27" t="s">
        <v>252</v>
      </c>
      <c r="AJ27" t="s">
        <v>273</v>
      </c>
      <c r="AK27" t="s">
        <v>275</v>
      </c>
      <c r="AL27" t="s">
        <v>320</v>
      </c>
      <c r="AM27" s="42">
        <v>23</v>
      </c>
      <c r="AN27" s="42">
        <v>29</v>
      </c>
      <c r="AO27" s="42" t="s">
        <v>137</v>
      </c>
      <c r="AP27" s="42">
        <v>43</v>
      </c>
      <c r="AQ27" s="42">
        <v>33</v>
      </c>
      <c r="AR27" s="42">
        <v>46</v>
      </c>
      <c r="AS27" s="42" t="s">
        <v>137</v>
      </c>
      <c r="AT27" s="42">
        <v>27</v>
      </c>
      <c r="AU27" s="42" t="s">
        <v>137</v>
      </c>
      <c r="AV27" s="42">
        <v>23</v>
      </c>
      <c r="AY27" s="4" t="s">
        <v>272</v>
      </c>
      <c r="AZ27" s="5" t="s">
        <v>271</v>
      </c>
      <c r="BD27" s="4"/>
      <c r="BE27" s="5">
        <f t="shared" si="19"/>
        <v>0</v>
      </c>
    </row>
    <row r="28" spans="1:57" x14ac:dyDescent="0.25">
      <c r="A28" s="17">
        <v>16</v>
      </c>
      <c r="B28" s="38"/>
      <c r="C28" s="39"/>
      <c r="D28" s="39"/>
      <c r="E28" s="38"/>
      <c r="F28" s="17" t="e">
        <f t="shared" si="0"/>
        <v>#N/A</v>
      </c>
      <c r="G28" s="38"/>
      <c r="H28" s="17" t="e">
        <f t="shared" si="1"/>
        <v>#N/A</v>
      </c>
      <c r="I28" s="38"/>
      <c r="J28" s="17" t="e">
        <f t="shared" si="8"/>
        <v>#N/A</v>
      </c>
      <c r="K28" s="17" t="e">
        <f t="shared" si="2"/>
        <v>#N/A</v>
      </c>
      <c r="L28" s="17" t="e">
        <f t="shared" si="9"/>
        <v>#N/A</v>
      </c>
      <c r="M28" s="38"/>
      <c r="N28" s="18">
        <f t="shared" si="10"/>
        <v>0</v>
      </c>
      <c r="O28" s="19">
        <f t="shared" si="3"/>
        <v>0</v>
      </c>
      <c r="P28" s="19">
        <f t="shared" si="11"/>
        <v>0</v>
      </c>
      <c r="Q28" s="19">
        <f t="shared" si="12"/>
        <v>0</v>
      </c>
      <c r="R28" s="19">
        <f t="shared" si="13"/>
        <v>0</v>
      </c>
      <c r="S28" s="19">
        <f t="shared" si="14"/>
        <v>0</v>
      </c>
      <c r="T28" s="18">
        <f t="shared" si="4"/>
        <v>0</v>
      </c>
      <c r="U28" s="18">
        <f t="shared" si="5"/>
        <v>0</v>
      </c>
      <c r="V28" s="18">
        <f t="shared" si="6"/>
        <v>0</v>
      </c>
      <c r="W28" s="18"/>
      <c r="X28" s="18"/>
      <c r="Y28" s="21">
        <f t="shared" si="7"/>
        <v>0</v>
      </c>
      <c r="Z28" s="22" t="str">
        <f t="shared" si="15"/>
        <v/>
      </c>
      <c r="AA28" s="20" t="str">
        <f t="shared" si="16"/>
        <v/>
      </c>
      <c r="AB28" s="25" t="str">
        <f t="shared" si="17"/>
        <v/>
      </c>
      <c r="AC28" s="27" t="str">
        <f t="shared" si="18"/>
        <v/>
      </c>
      <c r="AI28" t="s">
        <v>260</v>
      </c>
      <c r="AJ28" t="s">
        <v>273</v>
      </c>
      <c r="AK28" t="s">
        <v>274</v>
      </c>
      <c r="AL28" t="s">
        <v>320</v>
      </c>
      <c r="AM28" s="42">
        <v>23</v>
      </c>
      <c r="AN28" s="42">
        <v>29</v>
      </c>
      <c r="AO28" s="42" t="s">
        <v>137</v>
      </c>
      <c r="AP28" s="42" t="s">
        <v>137</v>
      </c>
      <c r="AQ28" s="42">
        <v>33</v>
      </c>
      <c r="AR28" s="42">
        <v>46</v>
      </c>
      <c r="AS28" s="42" t="s">
        <v>137</v>
      </c>
      <c r="AT28" s="42">
        <v>27</v>
      </c>
      <c r="AU28" s="42" t="s">
        <v>137</v>
      </c>
      <c r="AV28" s="42">
        <v>23</v>
      </c>
      <c r="AY28" s="4" t="s">
        <v>139</v>
      </c>
      <c r="AZ28" s="5" t="s">
        <v>139</v>
      </c>
      <c r="BD28" s="4"/>
      <c r="BE28" s="5">
        <f t="shared" si="19"/>
        <v>0</v>
      </c>
    </row>
    <row r="29" spans="1:57" x14ac:dyDescent="0.25">
      <c r="A29" s="17">
        <v>17</v>
      </c>
      <c r="B29" s="38"/>
      <c r="C29" s="39"/>
      <c r="D29" s="39"/>
      <c r="E29" s="38"/>
      <c r="F29" s="17" t="e">
        <f t="shared" si="0"/>
        <v>#N/A</v>
      </c>
      <c r="G29" s="38"/>
      <c r="H29" s="17" t="e">
        <f t="shared" si="1"/>
        <v>#N/A</v>
      </c>
      <c r="I29" s="38"/>
      <c r="J29" s="17" t="e">
        <f t="shared" si="8"/>
        <v>#N/A</v>
      </c>
      <c r="K29" s="17" t="e">
        <f t="shared" si="2"/>
        <v>#N/A</v>
      </c>
      <c r="L29" s="17" t="e">
        <f t="shared" si="9"/>
        <v>#N/A</v>
      </c>
      <c r="M29" s="38"/>
      <c r="N29" s="18">
        <f t="shared" si="10"/>
        <v>0</v>
      </c>
      <c r="O29" s="19">
        <f t="shared" si="3"/>
        <v>0</v>
      </c>
      <c r="P29" s="19">
        <f t="shared" si="11"/>
        <v>0</v>
      </c>
      <c r="Q29" s="19">
        <f t="shared" si="12"/>
        <v>0</v>
      </c>
      <c r="R29" s="19">
        <f t="shared" si="13"/>
        <v>0</v>
      </c>
      <c r="S29" s="19">
        <f t="shared" si="14"/>
        <v>0</v>
      </c>
      <c r="T29" s="18">
        <f t="shared" si="4"/>
        <v>0</v>
      </c>
      <c r="U29" s="18">
        <f t="shared" si="5"/>
        <v>0</v>
      </c>
      <c r="V29" s="18">
        <f t="shared" si="6"/>
        <v>0</v>
      </c>
      <c r="W29" s="18"/>
      <c r="X29" s="18"/>
      <c r="Y29" s="21">
        <f t="shared" si="7"/>
        <v>0</v>
      </c>
      <c r="Z29" s="22" t="str">
        <f t="shared" si="15"/>
        <v/>
      </c>
      <c r="AA29" s="20" t="str">
        <f t="shared" si="16"/>
        <v/>
      </c>
      <c r="AB29" s="25" t="str">
        <f t="shared" si="17"/>
        <v/>
      </c>
      <c r="AC29" s="27" t="str">
        <f t="shared" si="18"/>
        <v/>
      </c>
      <c r="AI29" t="s">
        <v>257</v>
      </c>
      <c r="AJ29" t="s">
        <v>273</v>
      </c>
      <c r="AK29" t="s">
        <v>275</v>
      </c>
      <c r="AL29" t="s">
        <v>320</v>
      </c>
      <c r="AM29" s="42">
        <v>23</v>
      </c>
      <c r="AN29" s="42">
        <v>29</v>
      </c>
      <c r="AO29" s="42" t="s">
        <v>137</v>
      </c>
      <c r="AP29" s="42">
        <v>43</v>
      </c>
      <c r="AQ29" s="42">
        <v>33</v>
      </c>
      <c r="AR29" s="42">
        <v>46</v>
      </c>
      <c r="AS29" s="42" t="s">
        <v>137</v>
      </c>
      <c r="AT29" s="42">
        <v>27</v>
      </c>
      <c r="AU29" s="42" t="s">
        <v>137</v>
      </c>
      <c r="AV29" s="42">
        <v>23</v>
      </c>
      <c r="AY29" s="4" t="s">
        <v>141</v>
      </c>
      <c r="AZ29" s="5" t="s">
        <v>141</v>
      </c>
      <c r="BD29" s="4"/>
      <c r="BE29" s="5">
        <f t="shared" si="19"/>
        <v>0</v>
      </c>
    </row>
    <row r="30" spans="1:57" x14ac:dyDescent="0.25">
      <c r="A30" s="17">
        <v>18</v>
      </c>
      <c r="B30" s="38"/>
      <c r="C30" s="39"/>
      <c r="D30" s="39"/>
      <c r="E30" s="38"/>
      <c r="F30" s="17" t="e">
        <f t="shared" si="0"/>
        <v>#N/A</v>
      </c>
      <c r="G30" s="38"/>
      <c r="H30" s="17" t="e">
        <f t="shared" si="1"/>
        <v>#N/A</v>
      </c>
      <c r="I30" s="38"/>
      <c r="J30" s="17" t="e">
        <f t="shared" si="8"/>
        <v>#N/A</v>
      </c>
      <c r="K30" s="17" t="e">
        <f t="shared" si="2"/>
        <v>#N/A</v>
      </c>
      <c r="L30" s="17" t="e">
        <f t="shared" si="9"/>
        <v>#N/A</v>
      </c>
      <c r="M30" s="38"/>
      <c r="N30" s="18">
        <f t="shared" si="10"/>
        <v>0</v>
      </c>
      <c r="O30" s="19">
        <f t="shared" si="3"/>
        <v>0</v>
      </c>
      <c r="P30" s="19">
        <f t="shared" si="11"/>
        <v>0</v>
      </c>
      <c r="Q30" s="19">
        <f t="shared" si="12"/>
        <v>0</v>
      </c>
      <c r="R30" s="19">
        <f t="shared" si="13"/>
        <v>0</v>
      </c>
      <c r="S30" s="19">
        <f t="shared" si="14"/>
        <v>0</v>
      </c>
      <c r="T30" s="18">
        <f t="shared" si="4"/>
        <v>0</v>
      </c>
      <c r="U30" s="18">
        <f t="shared" si="5"/>
        <v>0</v>
      </c>
      <c r="V30" s="18">
        <f t="shared" si="6"/>
        <v>0</v>
      </c>
      <c r="W30" s="18"/>
      <c r="X30" s="18"/>
      <c r="Y30" s="21">
        <f t="shared" si="7"/>
        <v>0</v>
      </c>
      <c r="Z30" s="22" t="str">
        <f t="shared" si="15"/>
        <v/>
      </c>
      <c r="AA30" s="20" t="str">
        <f t="shared" si="16"/>
        <v/>
      </c>
      <c r="AB30" s="25" t="str">
        <f t="shared" si="17"/>
        <v/>
      </c>
      <c r="AC30" s="27" t="str">
        <f t="shared" si="18"/>
        <v/>
      </c>
      <c r="AI30" t="s">
        <v>256</v>
      </c>
      <c r="AJ30" t="s">
        <v>273</v>
      </c>
      <c r="AK30" t="s">
        <v>275</v>
      </c>
      <c r="AL30" t="s">
        <v>320</v>
      </c>
      <c r="AM30" s="42">
        <v>23</v>
      </c>
      <c r="AN30" s="42">
        <v>29</v>
      </c>
      <c r="AO30" s="42" t="s">
        <v>137</v>
      </c>
      <c r="AP30" s="42">
        <v>43</v>
      </c>
      <c r="AQ30" s="42">
        <v>33</v>
      </c>
      <c r="AR30" s="42">
        <v>46</v>
      </c>
      <c r="AS30" s="42" t="s">
        <v>137</v>
      </c>
      <c r="AT30" s="42">
        <v>27</v>
      </c>
      <c r="AU30" s="42" t="s">
        <v>137</v>
      </c>
      <c r="AV30" s="42">
        <v>23</v>
      </c>
      <c r="AY30" s="4" t="s">
        <v>145</v>
      </c>
      <c r="AZ30" s="5" t="s">
        <v>175</v>
      </c>
      <c r="BD30" s="4"/>
      <c r="BE30" s="5">
        <f t="shared" si="19"/>
        <v>0</v>
      </c>
    </row>
    <row r="31" spans="1:57" x14ac:dyDescent="0.25">
      <c r="A31" s="17">
        <v>19</v>
      </c>
      <c r="B31" s="38"/>
      <c r="C31" s="39"/>
      <c r="D31" s="39"/>
      <c r="E31" s="38"/>
      <c r="F31" s="17" t="e">
        <f t="shared" si="0"/>
        <v>#N/A</v>
      </c>
      <c r="G31" s="38"/>
      <c r="H31" s="17" t="e">
        <f t="shared" si="1"/>
        <v>#N/A</v>
      </c>
      <c r="I31" s="38"/>
      <c r="J31" s="17" t="e">
        <f t="shared" si="8"/>
        <v>#N/A</v>
      </c>
      <c r="K31" s="17" t="e">
        <f t="shared" si="2"/>
        <v>#N/A</v>
      </c>
      <c r="L31" s="17" t="e">
        <f t="shared" si="9"/>
        <v>#N/A</v>
      </c>
      <c r="M31" s="38"/>
      <c r="N31" s="18">
        <f t="shared" si="10"/>
        <v>0</v>
      </c>
      <c r="O31" s="19">
        <f t="shared" si="3"/>
        <v>0</v>
      </c>
      <c r="P31" s="19">
        <f t="shared" si="11"/>
        <v>0</v>
      </c>
      <c r="Q31" s="19">
        <f t="shared" si="12"/>
        <v>0</v>
      </c>
      <c r="R31" s="19">
        <f t="shared" si="13"/>
        <v>0</v>
      </c>
      <c r="S31" s="19">
        <f t="shared" si="14"/>
        <v>0</v>
      </c>
      <c r="T31" s="18">
        <f t="shared" si="4"/>
        <v>0</v>
      </c>
      <c r="U31" s="18">
        <f t="shared" si="5"/>
        <v>0</v>
      </c>
      <c r="V31" s="18">
        <f t="shared" si="6"/>
        <v>0</v>
      </c>
      <c r="W31" s="18"/>
      <c r="X31" s="18"/>
      <c r="Y31" s="21">
        <f t="shared" si="7"/>
        <v>0</v>
      </c>
      <c r="Z31" s="22" t="str">
        <f t="shared" si="15"/>
        <v/>
      </c>
      <c r="AA31" s="20" t="str">
        <f t="shared" si="16"/>
        <v/>
      </c>
      <c r="AB31" s="25" t="str">
        <f t="shared" si="17"/>
        <v/>
      </c>
      <c r="AC31" s="27" t="str">
        <f t="shared" si="18"/>
        <v/>
      </c>
      <c r="AI31" t="s">
        <v>255</v>
      </c>
      <c r="AJ31" t="s">
        <v>273</v>
      </c>
      <c r="AK31" t="s">
        <v>275</v>
      </c>
      <c r="AL31" t="s">
        <v>320</v>
      </c>
      <c r="AM31" s="42">
        <v>23</v>
      </c>
      <c r="AN31" s="42">
        <v>29</v>
      </c>
      <c r="AO31" s="42" t="s">
        <v>137</v>
      </c>
      <c r="AP31" s="42">
        <v>43</v>
      </c>
      <c r="AQ31" s="42">
        <v>33</v>
      </c>
      <c r="AR31" s="42">
        <v>46</v>
      </c>
      <c r="AS31" s="42" t="s">
        <v>137</v>
      </c>
      <c r="AT31" s="42">
        <v>27</v>
      </c>
      <c r="AU31" s="42" t="s">
        <v>137</v>
      </c>
      <c r="AV31" s="42">
        <v>23</v>
      </c>
      <c r="AY31" s="4" t="s">
        <v>149</v>
      </c>
      <c r="AZ31" s="5" t="s">
        <v>178</v>
      </c>
      <c r="BD31" s="4"/>
      <c r="BE31" s="5">
        <f t="shared" si="19"/>
        <v>0</v>
      </c>
    </row>
    <row r="32" spans="1:57" x14ac:dyDescent="0.25">
      <c r="A32" s="17">
        <v>20</v>
      </c>
      <c r="B32" s="38"/>
      <c r="C32" s="39"/>
      <c r="D32" s="39"/>
      <c r="E32" s="38"/>
      <c r="F32" s="17" t="e">
        <f t="shared" si="0"/>
        <v>#N/A</v>
      </c>
      <c r="G32" s="38"/>
      <c r="H32" s="17" t="e">
        <f t="shared" si="1"/>
        <v>#N/A</v>
      </c>
      <c r="I32" s="38"/>
      <c r="J32" s="17" t="e">
        <f t="shared" si="8"/>
        <v>#N/A</v>
      </c>
      <c r="K32" s="17" t="e">
        <f t="shared" si="2"/>
        <v>#N/A</v>
      </c>
      <c r="L32" s="17" t="e">
        <f t="shared" si="9"/>
        <v>#N/A</v>
      </c>
      <c r="M32" s="38"/>
      <c r="N32" s="18">
        <f t="shared" si="10"/>
        <v>0</v>
      </c>
      <c r="O32" s="19">
        <f t="shared" si="3"/>
        <v>0</v>
      </c>
      <c r="P32" s="19">
        <f t="shared" si="11"/>
        <v>0</v>
      </c>
      <c r="Q32" s="19">
        <f t="shared" si="12"/>
        <v>0</v>
      </c>
      <c r="R32" s="19">
        <f t="shared" si="13"/>
        <v>0</v>
      </c>
      <c r="S32" s="19">
        <f t="shared" si="14"/>
        <v>0</v>
      </c>
      <c r="T32" s="18">
        <f t="shared" si="4"/>
        <v>0</v>
      </c>
      <c r="U32" s="18">
        <f t="shared" si="5"/>
        <v>0</v>
      </c>
      <c r="V32" s="18">
        <f t="shared" si="6"/>
        <v>0</v>
      </c>
      <c r="W32" s="18"/>
      <c r="X32" s="18"/>
      <c r="Y32" s="21">
        <f t="shared" si="7"/>
        <v>0</v>
      </c>
      <c r="Z32" s="22" t="str">
        <f t="shared" si="15"/>
        <v/>
      </c>
      <c r="AA32" s="20" t="str">
        <f t="shared" si="16"/>
        <v/>
      </c>
      <c r="AB32" s="25" t="str">
        <f t="shared" si="17"/>
        <v/>
      </c>
      <c r="AC32" s="27" t="str">
        <f t="shared" si="18"/>
        <v/>
      </c>
      <c r="AI32" t="s">
        <v>261</v>
      </c>
      <c r="AJ32" t="s">
        <v>273</v>
      </c>
      <c r="AK32" t="s">
        <v>274</v>
      </c>
      <c r="AL32" t="s">
        <v>320</v>
      </c>
      <c r="AM32" s="42">
        <v>27</v>
      </c>
      <c r="AN32" s="42">
        <v>33</v>
      </c>
      <c r="AO32" s="42" t="s">
        <v>137</v>
      </c>
      <c r="AP32" s="42" t="s">
        <v>137</v>
      </c>
      <c r="AQ32" s="42">
        <v>37</v>
      </c>
      <c r="AR32" s="42">
        <v>50</v>
      </c>
      <c r="AS32" s="42" t="s">
        <v>137</v>
      </c>
      <c r="AT32" s="42">
        <v>30</v>
      </c>
      <c r="AU32" s="42" t="s">
        <v>137</v>
      </c>
      <c r="AV32" s="42">
        <v>27</v>
      </c>
      <c r="AY32" s="4" t="s">
        <v>151</v>
      </c>
      <c r="AZ32" s="5" t="s">
        <v>179</v>
      </c>
      <c r="BD32" s="4"/>
      <c r="BE32" s="5">
        <f t="shared" si="19"/>
        <v>0</v>
      </c>
    </row>
    <row r="33" spans="1:57" x14ac:dyDescent="0.25">
      <c r="A33" s="17">
        <v>21</v>
      </c>
      <c r="B33" s="38"/>
      <c r="C33" s="39"/>
      <c r="D33" s="39"/>
      <c r="E33" s="38"/>
      <c r="F33" s="17" t="e">
        <f t="shared" si="0"/>
        <v>#N/A</v>
      </c>
      <c r="G33" s="38"/>
      <c r="H33" s="17" t="e">
        <f t="shared" si="1"/>
        <v>#N/A</v>
      </c>
      <c r="I33" s="38"/>
      <c r="J33" s="17" t="e">
        <f t="shared" si="8"/>
        <v>#N/A</v>
      </c>
      <c r="K33" s="17" t="e">
        <f t="shared" si="2"/>
        <v>#N/A</v>
      </c>
      <c r="L33" s="17" t="e">
        <f t="shared" si="9"/>
        <v>#N/A</v>
      </c>
      <c r="M33" s="38"/>
      <c r="N33" s="18">
        <f t="shared" si="10"/>
        <v>0</v>
      </c>
      <c r="O33" s="19">
        <f t="shared" si="3"/>
        <v>0</v>
      </c>
      <c r="P33" s="19">
        <f t="shared" si="11"/>
        <v>0</v>
      </c>
      <c r="Q33" s="19">
        <f t="shared" si="12"/>
        <v>0</v>
      </c>
      <c r="R33" s="19">
        <f t="shared" si="13"/>
        <v>0</v>
      </c>
      <c r="S33" s="19">
        <f t="shared" si="14"/>
        <v>0</v>
      </c>
      <c r="T33" s="18">
        <f t="shared" si="4"/>
        <v>0</v>
      </c>
      <c r="U33" s="18">
        <f t="shared" si="5"/>
        <v>0</v>
      </c>
      <c r="V33" s="18">
        <f t="shared" si="6"/>
        <v>0</v>
      </c>
      <c r="W33" s="18"/>
      <c r="X33" s="18"/>
      <c r="Y33" s="21">
        <f t="shared" si="7"/>
        <v>0</v>
      </c>
      <c r="Z33" s="22" t="str">
        <f t="shared" si="15"/>
        <v/>
      </c>
      <c r="AA33" s="20" t="str">
        <f t="shared" si="16"/>
        <v/>
      </c>
      <c r="AB33" s="25" t="str">
        <f t="shared" si="17"/>
        <v/>
      </c>
      <c r="AC33" s="27" t="str">
        <f t="shared" si="18"/>
        <v/>
      </c>
      <c r="AI33" t="s">
        <v>253</v>
      </c>
      <c r="AJ33" t="s">
        <v>273</v>
      </c>
      <c r="AK33" t="s">
        <v>274</v>
      </c>
      <c r="AL33" t="s">
        <v>320</v>
      </c>
      <c r="AM33" s="42">
        <v>23</v>
      </c>
      <c r="AN33" s="42">
        <v>29</v>
      </c>
      <c r="AO33" s="42" t="s">
        <v>137</v>
      </c>
      <c r="AP33" s="42" t="s">
        <v>137</v>
      </c>
      <c r="AQ33" s="42">
        <v>33</v>
      </c>
      <c r="AR33" s="42">
        <v>46</v>
      </c>
      <c r="AS33" s="42" t="s">
        <v>137</v>
      </c>
      <c r="AT33" s="42">
        <v>27</v>
      </c>
      <c r="AU33" s="42" t="s">
        <v>137</v>
      </c>
      <c r="AV33" s="42">
        <v>23</v>
      </c>
      <c r="AY33" s="4" t="s">
        <v>153</v>
      </c>
      <c r="AZ33" s="5" t="s">
        <v>180</v>
      </c>
      <c r="BD33" s="4"/>
      <c r="BE33" s="5">
        <f t="shared" si="19"/>
        <v>0</v>
      </c>
    </row>
    <row r="34" spans="1:57" x14ac:dyDescent="0.25">
      <c r="A34" s="17">
        <v>22</v>
      </c>
      <c r="B34" s="38"/>
      <c r="C34" s="39"/>
      <c r="D34" s="39"/>
      <c r="E34" s="38"/>
      <c r="F34" s="17" t="e">
        <f t="shared" si="0"/>
        <v>#N/A</v>
      </c>
      <c r="G34" s="38"/>
      <c r="H34" s="17" t="e">
        <f t="shared" si="1"/>
        <v>#N/A</v>
      </c>
      <c r="I34" s="38"/>
      <c r="J34" s="17" t="e">
        <f t="shared" si="8"/>
        <v>#N/A</v>
      </c>
      <c r="K34" s="17" t="e">
        <f t="shared" si="2"/>
        <v>#N/A</v>
      </c>
      <c r="L34" s="17" t="e">
        <f t="shared" si="9"/>
        <v>#N/A</v>
      </c>
      <c r="M34" s="38"/>
      <c r="N34" s="18">
        <f t="shared" si="10"/>
        <v>0</v>
      </c>
      <c r="O34" s="19">
        <f t="shared" si="3"/>
        <v>0</v>
      </c>
      <c r="P34" s="19">
        <f t="shared" si="11"/>
        <v>0</v>
      </c>
      <c r="Q34" s="19">
        <f t="shared" si="12"/>
        <v>0</v>
      </c>
      <c r="R34" s="19">
        <f t="shared" si="13"/>
        <v>0</v>
      </c>
      <c r="S34" s="19">
        <f t="shared" si="14"/>
        <v>0</v>
      </c>
      <c r="T34" s="18">
        <f t="shared" si="4"/>
        <v>0</v>
      </c>
      <c r="U34" s="18">
        <f t="shared" si="5"/>
        <v>0</v>
      </c>
      <c r="V34" s="18">
        <f t="shared" si="6"/>
        <v>0</v>
      </c>
      <c r="W34" s="18"/>
      <c r="X34" s="18"/>
      <c r="Y34" s="21">
        <f t="shared" si="7"/>
        <v>0</v>
      </c>
      <c r="Z34" s="22" t="str">
        <f t="shared" si="15"/>
        <v/>
      </c>
      <c r="AA34" s="20" t="str">
        <f t="shared" si="16"/>
        <v/>
      </c>
      <c r="AB34" s="25" t="str">
        <f t="shared" si="17"/>
        <v/>
      </c>
      <c r="AC34" s="27" t="str">
        <f t="shared" si="18"/>
        <v/>
      </c>
      <c r="AI34" t="s">
        <v>259</v>
      </c>
      <c r="AJ34" t="s">
        <v>273</v>
      </c>
      <c r="AK34" t="s">
        <v>275</v>
      </c>
      <c r="AL34" t="s">
        <v>320</v>
      </c>
      <c r="AM34" s="42">
        <v>23</v>
      </c>
      <c r="AN34" s="42">
        <v>29</v>
      </c>
      <c r="AO34" s="42" t="s">
        <v>137</v>
      </c>
      <c r="AP34" s="42">
        <v>43</v>
      </c>
      <c r="AQ34" s="42">
        <v>33</v>
      </c>
      <c r="AR34" s="42">
        <v>46</v>
      </c>
      <c r="AS34" s="42" t="s">
        <v>137</v>
      </c>
      <c r="AT34" s="42">
        <v>27</v>
      </c>
      <c r="AU34" s="42" t="s">
        <v>137</v>
      </c>
      <c r="AV34" s="42">
        <v>23</v>
      </c>
      <c r="AY34" s="4" t="s">
        <v>154</v>
      </c>
      <c r="AZ34" s="5" t="s">
        <v>181</v>
      </c>
      <c r="BD34" s="4"/>
      <c r="BE34" s="5">
        <f t="shared" si="19"/>
        <v>0</v>
      </c>
    </row>
    <row r="35" spans="1:57" x14ac:dyDescent="0.25">
      <c r="A35" s="17">
        <v>23</v>
      </c>
      <c r="B35" s="38"/>
      <c r="C35" s="39"/>
      <c r="D35" s="39"/>
      <c r="E35" s="38"/>
      <c r="F35" s="17" t="e">
        <f t="shared" si="0"/>
        <v>#N/A</v>
      </c>
      <c r="G35" s="38"/>
      <c r="H35" s="17" t="e">
        <f t="shared" si="1"/>
        <v>#N/A</v>
      </c>
      <c r="I35" s="38"/>
      <c r="J35" s="17" t="e">
        <f t="shared" si="8"/>
        <v>#N/A</v>
      </c>
      <c r="K35" s="17" t="e">
        <f t="shared" si="2"/>
        <v>#N/A</v>
      </c>
      <c r="L35" s="17" t="e">
        <f t="shared" si="9"/>
        <v>#N/A</v>
      </c>
      <c r="M35" s="38"/>
      <c r="N35" s="18">
        <f t="shared" si="10"/>
        <v>0</v>
      </c>
      <c r="O35" s="19">
        <f t="shared" si="3"/>
        <v>0</v>
      </c>
      <c r="P35" s="19">
        <f t="shared" si="11"/>
        <v>0</v>
      </c>
      <c r="Q35" s="19">
        <f t="shared" si="12"/>
        <v>0</v>
      </c>
      <c r="R35" s="19">
        <f t="shared" si="13"/>
        <v>0</v>
      </c>
      <c r="S35" s="19">
        <f t="shared" si="14"/>
        <v>0</v>
      </c>
      <c r="T35" s="18">
        <f t="shared" si="4"/>
        <v>0</v>
      </c>
      <c r="U35" s="18">
        <f t="shared" si="5"/>
        <v>0</v>
      </c>
      <c r="V35" s="18">
        <f t="shared" si="6"/>
        <v>0</v>
      </c>
      <c r="W35" s="18"/>
      <c r="X35" s="18"/>
      <c r="Y35" s="21">
        <f t="shared" si="7"/>
        <v>0</v>
      </c>
      <c r="Z35" s="22" t="str">
        <f t="shared" si="15"/>
        <v/>
      </c>
      <c r="AA35" s="20" t="str">
        <f t="shared" si="16"/>
        <v/>
      </c>
      <c r="AB35" s="25" t="str">
        <f t="shared" si="17"/>
        <v/>
      </c>
      <c r="AC35" s="27" t="str">
        <f t="shared" si="18"/>
        <v/>
      </c>
      <c r="AI35" t="s">
        <v>258</v>
      </c>
      <c r="AJ35" t="s">
        <v>273</v>
      </c>
      <c r="AK35" t="s">
        <v>274</v>
      </c>
      <c r="AL35" t="s">
        <v>320</v>
      </c>
      <c r="AM35" s="42">
        <v>23</v>
      </c>
      <c r="AN35" s="42">
        <v>29</v>
      </c>
      <c r="AO35" s="42" t="s">
        <v>137</v>
      </c>
      <c r="AP35" s="42" t="s">
        <v>137</v>
      </c>
      <c r="AQ35" s="42">
        <v>33</v>
      </c>
      <c r="AR35" s="42">
        <v>46</v>
      </c>
      <c r="AS35" s="42" t="s">
        <v>137</v>
      </c>
      <c r="AT35" s="42">
        <v>27</v>
      </c>
      <c r="AU35" s="42" t="s">
        <v>137</v>
      </c>
      <c r="AV35" s="42">
        <v>23</v>
      </c>
      <c r="AY35" s="4" t="s">
        <v>155</v>
      </c>
      <c r="AZ35" s="5" t="s">
        <v>182</v>
      </c>
      <c r="BD35" s="4"/>
      <c r="BE35" s="5">
        <f t="shared" si="19"/>
        <v>0</v>
      </c>
    </row>
    <row r="36" spans="1:57" x14ac:dyDescent="0.25">
      <c r="A36" s="17">
        <v>24</v>
      </c>
      <c r="B36" s="38"/>
      <c r="C36" s="39"/>
      <c r="D36" s="39"/>
      <c r="E36" s="38"/>
      <c r="F36" s="17" t="e">
        <f t="shared" si="0"/>
        <v>#N/A</v>
      </c>
      <c r="G36" s="38"/>
      <c r="H36" s="17" t="e">
        <f t="shared" si="1"/>
        <v>#N/A</v>
      </c>
      <c r="I36" s="38"/>
      <c r="J36" s="17" t="e">
        <f t="shared" si="8"/>
        <v>#N/A</v>
      </c>
      <c r="K36" s="17" t="e">
        <f t="shared" si="2"/>
        <v>#N/A</v>
      </c>
      <c r="L36" s="17" t="e">
        <f t="shared" si="9"/>
        <v>#N/A</v>
      </c>
      <c r="M36" s="38"/>
      <c r="N36" s="18">
        <f t="shared" si="10"/>
        <v>0</v>
      </c>
      <c r="O36" s="19">
        <f t="shared" si="3"/>
        <v>0</v>
      </c>
      <c r="P36" s="19">
        <f t="shared" si="11"/>
        <v>0</v>
      </c>
      <c r="Q36" s="19">
        <f t="shared" si="12"/>
        <v>0</v>
      </c>
      <c r="R36" s="19">
        <f t="shared" si="13"/>
        <v>0</v>
      </c>
      <c r="S36" s="19">
        <f t="shared" si="14"/>
        <v>0</v>
      </c>
      <c r="T36" s="18">
        <f t="shared" si="4"/>
        <v>0</v>
      </c>
      <c r="U36" s="18">
        <f t="shared" si="5"/>
        <v>0</v>
      </c>
      <c r="V36" s="18">
        <f t="shared" si="6"/>
        <v>0</v>
      </c>
      <c r="W36" s="18"/>
      <c r="X36" s="18"/>
      <c r="Y36" s="21">
        <f t="shared" si="7"/>
        <v>0</v>
      </c>
      <c r="Z36" s="22" t="str">
        <f t="shared" si="15"/>
        <v/>
      </c>
      <c r="AA36" s="20" t="str">
        <f t="shared" si="16"/>
        <v/>
      </c>
      <c r="AB36" s="25" t="str">
        <f t="shared" si="17"/>
        <v/>
      </c>
      <c r="AC36" s="27" t="str">
        <f t="shared" si="18"/>
        <v/>
      </c>
      <c r="AI36" t="s">
        <v>251</v>
      </c>
      <c r="AJ36" t="s">
        <v>273</v>
      </c>
      <c r="AK36" t="s">
        <v>275</v>
      </c>
      <c r="AL36" t="s">
        <v>320</v>
      </c>
      <c r="AM36" s="42">
        <v>23</v>
      </c>
      <c r="AN36" s="42">
        <v>29</v>
      </c>
      <c r="AO36" s="42" t="s">
        <v>137</v>
      </c>
      <c r="AP36" s="42">
        <v>43</v>
      </c>
      <c r="AQ36" s="42">
        <v>33</v>
      </c>
      <c r="AR36" s="42">
        <v>46</v>
      </c>
      <c r="AS36" s="42" t="s">
        <v>137</v>
      </c>
      <c r="AT36" s="42">
        <v>27</v>
      </c>
      <c r="AU36" s="42" t="s">
        <v>137</v>
      </c>
      <c r="AV36" s="42">
        <v>23</v>
      </c>
      <c r="AY36" s="4" t="s">
        <v>156</v>
      </c>
      <c r="AZ36" s="5" t="s">
        <v>183</v>
      </c>
      <c r="BD36" s="4"/>
      <c r="BE36" s="5">
        <f t="shared" si="19"/>
        <v>0</v>
      </c>
    </row>
    <row r="37" spans="1:57" ht="15.75" thickBot="1" x14ac:dyDescent="0.3">
      <c r="A37" s="17">
        <v>25</v>
      </c>
      <c r="B37" s="38"/>
      <c r="C37" s="39"/>
      <c r="D37" s="39"/>
      <c r="E37" s="38"/>
      <c r="F37" s="17" t="e">
        <f t="shared" si="0"/>
        <v>#N/A</v>
      </c>
      <c r="G37" s="38"/>
      <c r="H37" s="17" t="e">
        <f t="shared" si="1"/>
        <v>#N/A</v>
      </c>
      <c r="I37" s="38"/>
      <c r="J37" s="17" t="e">
        <f t="shared" si="8"/>
        <v>#N/A</v>
      </c>
      <c r="K37" s="17" t="e">
        <f t="shared" si="2"/>
        <v>#N/A</v>
      </c>
      <c r="L37" s="17" t="e">
        <f t="shared" si="9"/>
        <v>#N/A</v>
      </c>
      <c r="M37" s="38"/>
      <c r="N37" s="18">
        <f t="shared" si="10"/>
        <v>0</v>
      </c>
      <c r="O37" s="19">
        <f t="shared" si="3"/>
        <v>0</v>
      </c>
      <c r="P37" s="19">
        <f t="shared" si="11"/>
        <v>0</v>
      </c>
      <c r="Q37" s="19">
        <f t="shared" si="12"/>
        <v>0</v>
      </c>
      <c r="R37" s="19">
        <f t="shared" si="13"/>
        <v>0</v>
      </c>
      <c r="S37" s="19">
        <f t="shared" si="14"/>
        <v>0</v>
      </c>
      <c r="T37" s="18">
        <f t="shared" si="4"/>
        <v>0</v>
      </c>
      <c r="U37" s="18">
        <f t="shared" si="5"/>
        <v>0</v>
      </c>
      <c r="V37" s="18">
        <f t="shared" si="6"/>
        <v>0</v>
      </c>
      <c r="W37" s="18"/>
      <c r="X37" s="18"/>
      <c r="Y37" s="21">
        <f t="shared" si="7"/>
        <v>0</v>
      </c>
      <c r="Z37" s="22" t="str">
        <f t="shared" si="15"/>
        <v/>
      </c>
      <c r="AA37" s="20" t="str">
        <f t="shared" si="16"/>
        <v/>
      </c>
      <c r="AB37" s="25" t="str">
        <f t="shared" si="17"/>
        <v/>
      </c>
      <c r="AC37" s="27" t="str">
        <f t="shared" si="18"/>
        <v/>
      </c>
      <c r="AI37" t="s">
        <v>254</v>
      </c>
      <c r="AJ37" t="s">
        <v>273</v>
      </c>
      <c r="AK37" t="s">
        <v>275</v>
      </c>
      <c r="AL37" t="s">
        <v>320</v>
      </c>
      <c r="AM37" s="42">
        <v>23</v>
      </c>
      <c r="AN37" s="42">
        <v>29</v>
      </c>
      <c r="AO37" s="42" t="s">
        <v>137</v>
      </c>
      <c r="AP37" s="42">
        <v>43</v>
      </c>
      <c r="AQ37" s="42">
        <v>33</v>
      </c>
      <c r="AR37" s="42">
        <v>46</v>
      </c>
      <c r="AS37" s="42" t="s">
        <v>137</v>
      </c>
      <c r="AT37" s="42">
        <v>27</v>
      </c>
      <c r="AU37" s="42" t="s">
        <v>137</v>
      </c>
      <c r="AV37" s="42">
        <v>23</v>
      </c>
      <c r="AY37" s="6" t="s">
        <v>157</v>
      </c>
      <c r="AZ37" s="7" t="s">
        <v>184</v>
      </c>
      <c r="BD37" s="4"/>
      <c r="BE37" s="5">
        <f t="shared" si="19"/>
        <v>0</v>
      </c>
    </row>
    <row r="38" spans="1:57" ht="15.75" thickTop="1" x14ac:dyDescent="0.25">
      <c r="A38" s="17">
        <v>26</v>
      </c>
      <c r="B38" s="38"/>
      <c r="C38" s="39"/>
      <c r="D38" s="39"/>
      <c r="E38" s="38"/>
      <c r="F38" s="17" t="e">
        <f t="shared" si="0"/>
        <v>#N/A</v>
      </c>
      <c r="G38" s="38"/>
      <c r="H38" s="17" t="e">
        <f t="shared" si="1"/>
        <v>#N/A</v>
      </c>
      <c r="I38" s="38"/>
      <c r="J38" s="17" t="e">
        <f t="shared" si="8"/>
        <v>#N/A</v>
      </c>
      <c r="K38" s="17" t="e">
        <f t="shared" si="2"/>
        <v>#N/A</v>
      </c>
      <c r="L38" s="17" t="e">
        <f t="shared" si="9"/>
        <v>#N/A</v>
      </c>
      <c r="M38" s="38"/>
      <c r="N38" s="18">
        <f t="shared" si="10"/>
        <v>0</v>
      </c>
      <c r="O38" s="19">
        <f t="shared" si="3"/>
        <v>0</v>
      </c>
      <c r="P38" s="19">
        <f t="shared" si="11"/>
        <v>0</v>
      </c>
      <c r="Q38" s="19">
        <f t="shared" si="12"/>
        <v>0</v>
      </c>
      <c r="R38" s="19">
        <f t="shared" si="13"/>
        <v>0</v>
      </c>
      <c r="S38" s="19">
        <f t="shared" si="14"/>
        <v>0</v>
      </c>
      <c r="T38" s="18">
        <f t="shared" si="4"/>
        <v>0</v>
      </c>
      <c r="U38" s="18">
        <f t="shared" si="5"/>
        <v>0</v>
      </c>
      <c r="V38" s="18">
        <f t="shared" si="6"/>
        <v>0</v>
      </c>
      <c r="W38" s="18"/>
      <c r="X38" s="18"/>
      <c r="Y38" s="21">
        <f t="shared" si="7"/>
        <v>0</v>
      </c>
      <c r="Z38" s="22" t="str">
        <f t="shared" si="15"/>
        <v/>
      </c>
      <c r="AA38" s="20" t="str">
        <f t="shared" si="16"/>
        <v/>
      </c>
      <c r="AB38" s="25" t="str">
        <f t="shared" si="17"/>
        <v/>
      </c>
      <c r="AC38" s="27" t="str">
        <f t="shared" si="18"/>
        <v/>
      </c>
      <c r="AI38" t="s">
        <v>263</v>
      </c>
      <c r="AJ38" t="s">
        <v>273</v>
      </c>
      <c r="AK38" t="s">
        <v>274</v>
      </c>
      <c r="AL38" t="s">
        <v>321</v>
      </c>
      <c r="AM38" s="42">
        <v>27</v>
      </c>
      <c r="AN38" s="42">
        <v>33</v>
      </c>
      <c r="AO38" s="42">
        <v>50</v>
      </c>
      <c r="AP38" s="42" t="s">
        <v>137</v>
      </c>
      <c r="AQ38" s="42">
        <v>37</v>
      </c>
      <c r="AR38" s="42">
        <v>50</v>
      </c>
      <c r="AS38" s="42" t="s">
        <v>137</v>
      </c>
      <c r="AT38" s="42">
        <v>30</v>
      </c>
      <c r="AU38" s="42">
        <v>54</v>
      </c>
      <c r="AV38" s="42">
        <v>27</v>
      </c>
      <c r="BD38" s="4"/>
      <c r="BE38" s="5">
        <f t="shared" si="19"/>
        <v>0</v>
      </c>
    </row>
    <row r="39" spans="1:57" x14ac:dyDescent="0.25">
      <c r="A39" s="17">
        <v>27</v>
      </c>
      <c r="B39" s="38"/>
      <c r="C39" s="39"/>
      <c r="D39" s="39"/>
      <c r="E39" s="38"/>
      <c r="F39" s="17" t="e">
        <f t="shared" si="0"/>
        <v>#N/A</v>
      </c>
      <c r="G39" s="38"/>
      <c r="H39" s="17" t="e">
        <f t="shared" si="1"/>
        <v>#N/A</v>
      </c>
      <c r="I39" s="38"/>
      <c r="J39" s="17" t="e">
        <f t="shared" si="8"/>
        <v>#N/A</v>
      </c>
      <c r="K39" s="17" t="e">
        <f t="shared" si="2"/>
        <v>#N/A</v>
      </c>
      <c r="L39" s="17" t="e">
        <f t="shared" si="9"/>
        <v>#N/A</v>
      </c>
      <c r="M39" s="38"/>
      <c r="N39" s="18">
        <f t="shared" si="10"/>
        <v>0</v>
      </c>
      <c r="O39" s="19">
        <f t="shared" si="3"/>
        <v>0</v>
      </c>
      <c r="P39" s="19">
        <f t="shared" si="11"/>
        <v>0</v>
      </c>
      <c r="Q39" s="19">
        <f t="shared" si="12"/>
        <v>0</v>
      </c>
      <c r="R39" s="19">
        <f t="shared" si="13"/>
        <v>0</v>
      </c>
      <c r="S39" s="19">
        <f t="shared" si="14"/>
        <v>0</v>
      </c>
      <c r="T39" s="18">
        <f t="shared" si="4"/>
        <v>0</v>
      </c>
      <c r="U39" s="18">
        <f t="shared" si="5"/>
        <v>0</v>
      </c>
      <c r="V39" s="18">
        <f t="shared" si="6"/>
        <v>0</v>
      </c>
      <c r="W39" s="18"/>
      <c r="X39" s="18"/>
      <c r="Y39" s="21">
        <f t="shared" si="7"/>
        <v>0</v>
      </c>
      <c r="Z39" s="22" t="str">
        <f t="shared" si="15"/>
        <v/>
      </c>
      <c r="AA39" s="20" t="str">
        <f t="shared" si="16"/>
        <v/>
      </c>
      <c r="AB39" s="25" t="str">
        <f t="shared" si="17"/>
        <v/>
      </c>
      <c r="AC39" s="27" t="str">
        <f t="shared" si="18"/>
        <v/>
      </c>
      <c r="AI39" t="s">
        <v>266</v>
      </c>
      <c r="AJ39" t="s">
        <v>273</v>
      </c>
      <c r="AK39" t="s">
        <v>274</v>
      </c>
      <c r="AL39" t="s">
        <v>321</v>
      </c>
      <c r="AM39" s="42">
        <v>27</v>
      </c>
      <c r="AN39" s="42">
        <v>33</v>
      </c>
      <c r="AO39" s="42">
        <v>50</v>
      </c>
      <c r="AP39" s="42" t="s">
        <v>137</v>
      </c>
      <c r="AQ39" s="42">
        <v>37</v>
      </c>
      <c r="AR39" s="42">
        <v>50</v>
      </c>
      <c r="AS39" s="42" t="s">
        <v>137</v>
      </c>
      <c r="AT39" s="42">
        <v>30</v>
      </c>
      <c r="AU39" s="42">
        <v>54</v>
      </c>
      <c r="AV39" s="42">
        <v>27</v>
      </c>
      <c r="BD39" s="4"/>
      <c r="BE39" s="5">
        <f t="shared" si="19"/>
        <v>0</v>
      </c>
    </row>
    <row r="40" spans="1:57" x14ac:dyDescent="0.25">
      <c r="A40" s="17">
        <v>28</v>
      </c>
      <c r="B40" s="38"/>
      <c r="C40" s="39"/>
      <c r="D40" s="39"/>
      <c r="E40" s="38"/>
      <c r="F40" s="17" t="e">
        <f t="shared" si="0"/>
        <v>#N/A</v>
      </c>
      <c r="G40" s="38"/>
      <c r="H40" s="17" t="e">
        <f t="shared" si="1"/>
        <v>#N/A</v>
      </c>
      <c r="I40" s="38"/>
      <c r="J40" s="17" t="e">
        <f t="shared" si="8"/>
        <v>#N/A</v>
      </c>
      <c r="K40" s="17" t="e">
        <f t="shared" si="2"/>
        <v>#N/A</v>
      </c>
      <c r="L40" s="17" t="e">
        <f t="shared" si="9"/>
        <v>#N/A</v>
      </c>
      <c r="M40" s="38"/>
      <c r="N40" s="18">
        <f t="shared" si="10"/>
        <v>0</v>
      </c>
      <c r="O40" s="19">
        <f t="shared" si="3"/>
        <v>0</v>
      </c>
      <c r="P40" s="19">
        <f t="shared" si="11"/>
        <v>0</v>
      </c>
      <c r="Q40" s="19">
        <f t="shared" si="12"/>
        <v>0</v>
      </c>
      <c r="R40" s="19">
        <f t="shared" si="13"/>
        <v>0</v>
      </c>
      <c r="S40" s="19">
        <f t="shared" si="14"/>
        <v>0</v>
      </c>
      <c r="T40" s="18">
        <f t="shared" si="4"/>
        <v>0</v>
      </c>
      <c r="U40" s="18">
        <f t="shared" si="5"/>
        <v>0</v>
      </c>
      <c r="V40" s="18">
        <f t="shared" si="6"/>
        <v>0</v>
      </c>
      <c r="W40" s="18"/>
      <c r="X40" s="18"/>
      <c r="Y40" s="21">
        <f t="shared" si="7"/>
        <v>0</v>
      </c>
      <c r="Z40" s="22" t="str">
        <f t="shared" si="15"/>
        <v/>
      </c>
      <c r="AA40" s="20" t="str">
        <f t="shared" si="16"/>
        <v/>
      </c>
      <c r="AB40" s="25" t="str">
        <f t="shared" si="17"/>
        <v/>
      </c>
      <c r="AC40" s="27" t="str">
        <f t="shared" si="18"/>
        <v/>
      </c>
      <c r="AI40" t="s">
        <v>264</v>
      </c>
      <c r="AJ40" t="s">
        <v>273</v>
      </c>
      <c r="AK40" t="s">
        <v>274</v>
      </c>
      <c r="AL40" t="s">
        <v>321</v>
      </c>
      <c r="AM40" s="42">
        <v>27</v>
      </c>
      <c r="AN40" s="42">
        <v>33</v>
      </c>
      <c r="AO40" s="42">
        <v>50</v>
      </c>
      <c r="AP40" s="42" t="s">
        <v>137</v>
      </c>
      <c r="AQ40" s="42">
        <v>37</v>
      </c>
      <c r="AR40" s="42">
        <v>50</v>
      </c>
      <c r="AS40" s="42" t="s">
        <v>137</v>
      </c>
      <c r="AT40" s="42">
        <v>30</v>
      </c>
      <c r="AU40" s="42">
        <v>54</v>
      </c>
      <c r="AV40" s="42">
        <v>27</v>
      </c>
      <c r="BD40" s="4"/>
      <c r="BE40" s="5">
        <f t="shared" si="19"/>
        <v>0</v>
      </c>
    </row>
    <row r="41" spans="1:57" x14ac:dyDescent="0.25">
      <c r="A41" s="17">
        <v>29</v>
      </c>
      <c r="B41" s="38"/>
      <c r="C41" s="39"/>
      <c r="D41" s="39"/>
      <c r="E41" s="38"/>
      <c r="F41" s="17" t="e">
        <f t="shared" si="0"/>
        <v>#N/A</v>
      </c>
      <c r="G41" s="38"/>
      <c r="H41" s="17" t="e">
        <f t="shared" si="1"/>
        <v>#N/A</v>
      </c>
      <c r="I41" s="38"/>
      <c r="J41" s="17" t="e">
        <f t="shared" si="8"/>
        <v>#N/A</v>
      </c>
      <c r="K41" s="17" t="e">
        <f t="shared" si="2"/>
        <v>#N/A</v>
      </c>
      <c r="L41" s="17" t="e">
        <f t="shared" si="9"/>
        <v>#N/A</v>
      </c>
      <c r="M41" s="38"/>
      <c r="N41" s="18">
        <f t="shared" si="10"/>
        <v>0</v>
      </c>
      <c r="O41" s="19">
        <f t="shared" si="3"/>
        <v>0</v>
      </c>
      <c r="P41" s="19">
        <f t="shared" si="11"/>
        <v>0</v>
      </c>
      <c r="Q41" s="19">
        <f t="shared" si="12"/>
        <v>0</v>
      </c>
      <c r="R41" s="19">
        <f t="shared" si="13"/>
        <v>0</v>
      </c>
      <c r="S41" s="19">
        <f t="shared" si="14"/>
        <v>0</v>
      </c>
      <c r="T41" s="18">
        <f t="shared" si="4"/>
        <v>0</v>
      </c>
      <c r="U41" s="18">
        <f t="shared" si="5"/>
        <v>0</v>
      </c>
      <c r="V41" s="18">
        <f t="shared" si="6"/>
        <v>0</v>
      </c>
      <c r="W41" s="18"/>
      <c r="X41" s="18"/>
      <c r="Y41" s="21">
        <f t="shared" si="7"/>
        <v>0</v>
      </c>
      <c r="Z41" s="22" t="str">
        <f t="shared" si="15"/>
        <v/>
      </c>
      <c r="AA41" s="20" t="str">
        <f t="shared" si="16"/>
        <v/>
      </c>
      <c r="AB41" s="25" t="str">
        <f t="shared" si="17"/>
        <v/>
      </c>
      <c r="AC41" s="27" t="str">
        <f t="shared" si="18"/>
        <v/>
      </c>
      <c r="AI41" t="s">
        <v>265</v>
      </c>
      <c r="AJ41" t="s">
        <v>273</v>
      </c>
      <c r="AK41" t="s">
        <v>274</v>
      </c>
      <c r="AL41" t="s">
        <v>321</v>
      </c>
      <c r="AM41" s="42">
        <v>27</v>
      </c>
      <c r="AN41" s="42">
        <v>33</v>
      </c>
      <c r="AO41" s="42">
        <v>50</v>
      </c>
      <c r="AP41" s="42" t="s">
        <v>137</v>
      </c>
      <c r="AQ41" s="42">
        <v>37</v>
      </c>
      <c r="AR41" s="42">
        <v>50</v>
      </c>
      <c r="AS41" s="42" t="s">
        <v>137</v>
      </c>
      <c r="AT41" s="42">
        <v>30</v>
      </c>
      <c r="AU41" s="42">
        <v>54</v>
      </c>
      <c r="AV41" s="42">
        <v>27</v>
      </c>
      <c r="BD41" s="4"/>
      <c r="BE41" s="5">
        <f t="shared" si="19"/>
        <v>0</v>
      </c>
    </row>
    <row r="42" spans="1:57" ht="15.75" thickBot="1" x14ac:dyDescent="0.3">
      <c r="A42" s="29">
        <v>30</v>
      </c>
      <c r="B42" s="40"/>
      <c r="C42" s="41"/>
      <c r="D42" s="41"/>
      <c r="E42" s="38"/>
      <c r="F42" s="29" t="e">
        <f t="shared" si="0"/>
        <v>#N/A</v>
      </c>
      <c r="G42" s="40"/>
      <c r="H42" s="29" t="e">
        <f t="shared" si="1"/>
        <v>#N/A</v>
      </c>
      <c r="I42" s="40"/>
      <c r="J42" s="29" t="e">
        <f t="shared" si="8"/>
        <v>#N/A</v>
      </c>
      <c r="K42" s="29" t="e">
        <f t="shared" si="2"/>
        <v>#N/A</v>
      </c>
      <c r="L42" s="29" t="e">
        <f t="shared" si="9"/>
        <v>#N/A</v>
      </c>
      <c r="M42" s="40"/>
      <c r="N42" s="30">
        <f t="shared" si="10"/>
        <v>0</v>
      </c>
      <c r="O42" s="31">
        <f t="shared" si="3"/>
        <v>0</v>
      </c>
      <c r="P42" s="19">
        <f t="shared" si="11"/>
        <v>0</v>
      </c>
      <c r="Q42" s="19">
        <f t="shared" si="12"/>
        <v>0</v>
      </c>
      <c r="R42" s="19">
        <f t="shared" si="13"/>
        <v>0</v>
      </c>
      <c r="S42" s="31">
        <f t="shared" si="14"/>
        <v>0</v>
      </c>
      <c r="T42" s="30">
        <f t="shared" si="4"/>
        <v>0</v>
      </c>
      <c r="U42" s="30">
        <f t="shared" si="5"/>
        <v>0</v>
      </c>
      <c r="V42" s="30">
        <f t="shared" si="6"/>
        <v>0</v>
      </c>
      <c r="W42" s="30"/>
      <c r="X42" s="30"/>
      <c r="Y42" s="32">
        <f t="shared" si="7"/>
        <v>0</v>
      </c>
      <c r="Z42" s="23" t="str">
        <f t="shared" si="15"/>
        <v/>
      </c>
      <c r="AA42" s="24" t="str">
        <f t="shared" si="16"/>
        <v/>
      </c>
      <c r="AB42" s="26" t="str">
        <f t="shared" si="17"/>
        <v/>
      </c>
      <c r="AC42" s="28" t="str">
        <f t="shared" si="18"/>
        <v/>
      </c>
      <c r="AI42" t="s">
        <v>262</v>
      </c>
      <c r="AJ42" t="s">
        <v>273</v>
      </c>
      <c r="AK42" t="s">
        <v>274</v>
      </c>
      <c r="AL42" t="s">
        <v>322</v>
      </c>
      <c r="AM42" s="42">
        <v>27</v>
      </c>
      <c r="AN42" s="42">
        <v>33</v>
      </c>
      <c r="AO42" s="42" t="s">
        <v>137</v>
      </c>
      <c r="AP42" s="42" t="s">
        <v>137</v>
      </c>
      <c r="AQ42" s="42">
        <v>37</v>
      </c>
      <c r="AR42" s="42">
        <v>50</v>
      </c>
      <c r="AS42" s="42" t="s">
        <v>137</v>
      </c>
      <c r="AT42" s="42">
        <v>30</v>
      </c>
      <c r="AU42" s="42" t="s">
        <v>137</v>
      </c>
      <c r="AV42" s="42">
        <v>27</v>
      </c>
      <c r="BD42" s="4"/>
      <c r="BE42" s="5">
        <f t="shared" si="19"/>
        <v>0</v>
      </c>
    </row>
    <row r="43" spans="1:57" ht="15.75" thickBo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3" t="s">
        <v>225</v>
      </c>
      <c r="AA43" s="14">
        <f>SUM(AA13:AA42)</f>
        <v>0</v>
      </c>
      <c r="AB43" s="11" t="s">
        <v>223</v>
      </c>
      <c r="AC43" s="12">
        <f>SUM(AC13:AC42)</f>
        <v>0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BD43" s="46" t="s">
        <v>328</v>
      </c>
      <c r="BE43" s="47">
        <f>SUM(BE13:BE42)</f>
        <v>0</v>
      </c>
    </row>
    <row r="44" spans="1:57" ht="15.75" thickBot="1" x14ac:dyDescent="0.3">
      <c r="B44" s="10" t="s">
        <v>537</v>
      </c>
      <c r="Z44" s="8"/>
      <c r="AA44" s="9"/>
      <c r="AB44" s="15" t="s">
        <v>224</v>
      </c>
      <c r="AC44" s="16">
        <f>IF(AA43&gt;20,0,80)+BE45</f>
        <v>80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BD44" s="46" t="s">
        <v>329</v>
      </c>
      <c r="BE44" s="49">
        <v>38</v>
      </c>
    </row>
    <row r="45" spans="1:57" ht="15.75" thickBot="1" x14ac:dyDescent="0.3"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9"/>
      <c r="AA45" s="33"/>
      <c r="AB45" s="15" t="s">
        <v>17</v>
      </c>
      <c r="AC45" s="16">
        <f>SUM(AC43:AC44)</f>
        <v>80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BD45" s="48" t="s">
        <v>330</v>
      </c>
      <c r="BE45" s="50">
        <f>BE43*BE44</f>
        <v>0</v>
      </c>
    </row>
    <row r="46" spans="1:57" x14ac:dyDescent="0.25"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57" x14ac:dyDescent="0.25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57" x14ac:dyDescent="0.25"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2:48" x14ac:dyDescent="0.25"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2:48" ht="15.75" thickBot="1" x14ac:dyDescent="0.3"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5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2:48" x14ac:dyDescent="0.25">
      <c r="AM51" s="42"/>
      <c r="AN51" s="42"/>
      <c r="AO51" s="42"/>
      <c r="AP51" s="42"/>
      <c r="AQ51" s="42"/>
      <c r="AR51" s="42"/>
      <c r="AS51" s="42"/>
      <c r="AT51" s="42"/>
      <c r="AU51" s="42"/>
      <c r="AV51" s="42"/>
    </row>
    <row r="52" spans="2:48" x14ac:dyDescent="0.25"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2:48" x14ac:dyDescent="0.25"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2:48" x14ac:dyDescent="0.25"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2:48" x14ac:dyDescent="0.25"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2:48" x14ac:dyDescent="0.25">
      <c r="AM56" s="42"/>
      <c r="AN56" s="42"/>
      <c r="AO56" s="42"/>
      <c r="AP56" s="42"/>
      <c r="AQ56" s="42"/>
      <c r="AR56" s="42"/>
      <c r="AS56" s="42"/>
      <c r="AT56" s="42"/>
      <c r="AU56" s="42"/>
      <c r="AV56" s="42"/>
    </row>
    <row r="57" spans="2:48" x14ac:dyDescent="0.25">
      <c r="AM57" s="42"/>
      <c r="AN57" s="42"/>
      <c r="AO57" s="42"/>
      <c r="AP57" s="42"/>
      <c r="AQ57" s="42"/>
      <c r="AR57" s="42"/>
      <c r="AS57" s="42"/>
      <c r="AT57" s="42"/>
      <c r="AU57" s="42"/>
      <c r="AV57" s="42"/>
    </row>
    <row r="58" spans="2:48" x14ac:dyDescent="0.25">
      <c r="AM58" s="42"/>
      <c r="AN58" s="42"/>
      <c r="AO58" s="42"/>
      <c r="AP58" s="42"/>
      <c r="AQ58" s="42"/>
      <c r="AR58" s="42"/>
      <c r="AS58" s="42"/>
      <c r="AT58" s="42"/>
      <c r="AU58" s="42"/>
      <c r="AV58" s="42"/>
    </row>
    <row r="59" spans="2:48" x14ac:dyDescent="0.25">
      <c r="AM59" s="42"/>
      <c r="AN59" s="42"/>
      <c r="AO59" s="42"/>
      <c r="AP59" s="42"/>
      <c r="AQ59" s="42"/>
      <c r="AR59" s="42"/>
      <c r="AS59" s="42"/>
      <c r="AT59" s="42"/>
      <c r="AU59" s="42"/>
      <c r="AV59" s="42"/>
    </row>
    <row r="60" spans="2:48" x14ac:dyDescent="0.25">
      <c r="AM60" s="42"/>
      <c r="AN60" s="42"/>
      <c r="AO60" s="42"/>
      <c r="AP60" s="42"/>
      <c r="AQ60" s="42"/>
      <c r="AR60" s="42"/>
      <c r="AS60" s="42"/>
      <c r="AT60" s="42"/>
      <c r="AU60" s="42"/>
      <c r="AV60" s="42"/>
    </row>
    <row r="61" spans="2:48" x14ac:dyDescent="0.25">
      <c r="AM61" s="42"/>
      <c r="AN61" s="42"/>
      <c r="AO61" s="42"/>
      <c r="AP61" s="42"/>
      <c r="AQ61" s="42"/>
      <c r="AR61" s="42"/>
      <c r="AS61" s="42"/>
      <c r="AT61" s="42"/>
      <c r="AU61" s="42"/>
      <c r="AV61" s="42"/>
    </row>
    <row r="62" spans="2:48" x14ac:dyDescent="0.25">
      <c r="AM62" s="42"/>
      <c r="AN62" s="42"/>
      <c r="AO62" s="42"/>
      <c r="AP62" s="42"/>
      <c r="AQ62" s="42"/>
      <c r="AR62" s="42"/>
      <c r="AS62" s="42"/>
      <c r="AT62" s="42"/>
      <c r="AU62" s="42"/>
      <c r="AV62" s="42"/>
    </row>
    <row r="63" spans="2:48" x14ac:dyDescent="0.25">
      <c r="AM63" s="42"/>
      <c r="AN63" s="42"/>
      <c r="AO63" s="42"/>
      <c r="AP63" s="42"/>
      <c r="AQ63" s="42"/>
      <c r="AR63" s="42"/>
      <c r="AS63" s="42"/>
      <c r="AT63" s="42"/>
      <c r="AU63" s="42"/>
      <c r="AV63" s="42"/>
    </row>
    <row r="64" spans="2:48" x14ac:dyDescent="0.25">
      <c r="AM64" s="42"/>
      <c r="AN64" s="42"/>
      <c r="AO64" s="42"/>
      <c r="AP64" s="42"/>
      <c r="AQ64" s="42"/>
      <c r="AR64" s="42"/>
      <c r="AS64" s="42"/>
      <c r="AT64" s="42"/>
      <c r="AU64" s="42"/>
      <c r="AV64" s="42"/>
    </row>
    <row r="65" spans="39:48" x14ac:dyDescent="0.25">
      <c r="AM65" s="42"/>
      <c r="AN65" s="42"/>
      <c r="AO65" s="42"/>
      <c r="AP65" s="42"/>
      <c r="AQ65" s="42"/>
      <c r="AR65" s="42"/>
      <c r="AS65" s="42"/>
      <c r="AT65" s="42"/>
      <c r="AU65" s="42"/>
      <c r="AV65" s="42"/>
    </row>
    <row r="66" spans="39:48" x14ac:dyDescent="0.25">
      <c r="AM66" s="42"/>
      <c r="AN66" s="42"/>
      <c r="AO66" s="42"/>
      <c r="AP66" s="42"/>
      <c r="AQ66" s="42"/>
      <c r="AR66" s="42"/>
      <c r="AS66" s="42"/>
      <c r="AT66" s="42"/>
      <c r="AU66" s="42"/>
      <c r="AV66" s="42"/>
    </row>
    <row r="67" spans="39:48" x14ac:dyDescent="0.25">
      <c r="AM67" s="42"/>
      <c r="AN67" s="42"/>
      <c r="AO67" s="42"/>
      <c r="AP67" s="42"/>
      <c r="AQ67" s="42"/>
      <c r="AR67" s="42"/>
      <c r="AS67" s="42"/>
      <c r="AT67" s="42"/>
      <c r="AU67" s="42"/>
      <c r="AV67" s="42"/>
    </row>
    <row r="68" spans="39:48" x14ac:dyDescent="0.25">
      <c r="AM68" s="42"/>
      <c r="AN68" s="42"/>
      <c r="AO68" s="42"/>
      <c r="AP68" s="42"/>
      <c r="AQ68" s="42"/>
      <c r="AR68" s="42"/>
      <c r="AS68" s="42"/>
      <c r="AT68" s="42"/>
      <c r="AU68" s="42"/>
      <c r="AV68" s="42"/>
    </row>
    <row r="69" spans="39:48" x14ac:dyDescent="0.25">
      <c r="AM69" s="42"/>
      <c r="AN69" s="42"/>
      <c r="AO69" s="42"/>
      <c r="AP69" s="42"/>
      <c r="AQ69" s="42"/>
      <c r="AR69" s="42"/>
      <c r="AS69" s="42"/>
      <c r="AT69" s="42"/>
      <c r="AU69" s="42"/>
      <c r="AV69" s="42"/>
    </row>
    <row r="70" spans="39:48" x14ac:dyDescent="0.25">
      <c r="AM70" s="42"/>
      <c r="AN70" s="42"/>
      <c r="AO70" s="42"/>
      <c r="AP70" s="42"/>
      <c r="AQ70" s="42"/>
      <c r="AR70" s="42"/>
      <c r="AS70" s="42"/>
      <c r="AT70" s="42"/>
      <c r="AU70" s="42"/>
      <c r="AV70" s="42"/>
    </row>
    <row r="71" spans="39:48" x14ac:dyDescent="0.25">
      <c r="AM71" s="42"/>
      <c r="AN71" s="42"/>
      <c r="AO71" s="42"/>
      <c r="AP71" s="42"/>
      <c r="AQ71" s="42"/>
      <c r="AR71" s="42"/>
      <c r="AS71" s="42"/>
      <c r="AT71" s="42"/>
      <c r="AU71" s="42"/>
      <c r="AV71" s="42"/>
    </row>
    <row r="72" spans="39:48" x14ac:dyDescent="0.25">
      <c r="AM72" s="42"/>
      <c r="AN72" s="42"/>
      <c r="AO72" s="42"/>
      <c r="AP72" s="42"/>
      <c r="AQ72" s="42"/>
      <c r="AR72" s="42"/>
      <c r="AS72" s="42"/>
      <c r="AT72" s="42"/>
      <c r="AU72" s="42"/>
      <c r="AV72" s="42"/>
    </row>
    <row r="73" spans="39:48" x14ac:dyDescent="0.25">
      <c r="AM73" s="42"/>
      <c r="AN73" s="42"/>
      <c r="AO73" s="42"/>
      <c r="AP73" s="42"/>
      <c r="AQ73" s="42"/>
      <c r="AR73" s="42"/>
      <c r="AS73" s="42"/>
      <c r="AT73" s="42"/>
      <c r="AU73" s="42"/>
      <c r="AV73" s="42"/>
    </row>
    <row r="74" spans="39:48" x14ac:dyDescent="0.25">
      <c r="AM74" s="42"/>
      <c r="AN74" s="42"/>
      <c r="AO74" s="42"/>
      <c r="AP74" s="42"/>
      <c r="AQ74" s="42"/>
      <c r="AR74" s="42"/>
      <c r="AS74" s="42"/>
      <c r="AT74" s="42"/>
      <c r="AU74" s="42"/>
      <c r="AV74" s="42"/>
    </row>
    <row r="75" spans="39:48" x14ac:dyDescent="0.25">
      <c r="AM75" s="42"/>
      <c r="AN75" s="42"/>
      <c r="AO75" s="42"/>
      <c r="AP75" s="42"/>
      <c r="AQ75" s="42"/>
      <c r="AR75" s="42"/>
      <c r="AS75" s="42"/>
      <c r="AT75" s="42"/>
      <c r="AU75" s="42"/>
      <c r="AV75" s="42"/>
    </row>
    <row r="76" spans="39:48" x14ac:dyDescent="0.25">
      <c r="AM76" s="42"/>
      <c r="AN76" s="42"/>
      <c r="AO76" s="42"/>
      <c r="AP76" s="42"/>
      <c r="AQ76" s="42"/>
      <c r="AR76" s="42"/>
      <c r="AS76" s="42"/>
      <c r="AT76" s="42"/>
      <c r="AU76" s="42"/>
      <c r="AV76" s="42"/>
    </row>
    <row r="77" spans="39:48" x14ac:dyDescent="0.25">
      <c r="AM77" s="42"/>
      <c r="AN77" s="42"/>
      <c r="AO77" s="42"/>
      <c r="AP77" s="42"/>
      <c r="AQ77" s="42"/>
      <c r="AR77" s="42"/>
      <c r="AS77" s="42"/>
      <c r="AT77" s="42"/>
      <c r="AU77" s="42"/>
      <c r="AV77" s="42"/>
    </row>
    <row r="78" spans="39:48" x14ac:dyDescent="0.25">
      <c r="AM78" s="42"/>
      <c r="AN78" s="42"/>
      <c r="AO78" s="42"/>
      <c r="AP78" s="42"/>
      <c r="AQ78" s="42"/>
      <c r="AR78" s="42"/>
      <c r="AS78" s="42"/>
      <c r="AT78" s="42"/>
      <c r="AU78" s="42"/>
      <c r="AV78" s="42"/>
    </row>
    <row r="79" spans="39:48" x14ac:dyDescent="0.25">
      <c r="AM79" s="42"/>
      <c r="AN79" s="42"/>
      <c r="AO79" s="42"/>
      <c r="AP79" s="42"/>
      <c r="AQ79" s="42"/>
      <c r="AR79" s="42"/>
      <c r="AS79" s="42"/>
      <c r="AT79" s="42"/>
      <c r="AU79" s="42"/>
      <c r="AV79" s="42"/>
    </row>
    <row r="80" spans="39:48" x14ac:dyDescent="0.25">
      <c r="AM80" s="42"/>
      <c r="AN80" s="42"/>
      <c r="AO80" s="42"/>
      <c r="AP80" s="42"/>
      <c r="AQ80" s="42"/>
      <c r="AR80" s="42"/>
      <c r="AS80" s="42"/>
      <c r="AT80" s="42"/>
      <c r="AU80" s="42"/>
      <c r="AV80" s="42"/>
    </row>
    <row r="81" spans="39:48" x14ac:dyDescent="0.25">
      <c r="AM81" s="42"/>
      <c r="AN81" s="42"/>
      <c r="AO81" s="42"/>
      <c r="AP81" s="42"/>
      <c r="AQ81" s="42"/>
      <c r="AR81" s="42"/>
      <c r="AS81" s="42"/>
      <c r="AT81" s="42"/>
      <c r="AU81" s="42"/>
      <c r="AV81" s="42"/>
    </row>
    <row r="82" spans="39:48" x14ac:dyDescent="0.25">
      <c r="AM82" s="42"/>
      <c r="AN82" s="42"/>
      <c r="AO82" s="42"/>
      <c r="AP82" s="42"/>
      <c r="AQ82" s="42"/>
      <c r="AR82" s="42"/>
      <c r="AS82" s="42"/>
      <c r="AT82" s="42"/>
      <c r="AU82" s="42"/>
      <c r="AV82" s="42"/>
    </row>
    <row r="83" spans="39:48" x14ac:dyDescent="0.25">
      <c r="AM83" s="42"/>
      <c r="AN83" s="42"/>
      <c r="AO83" s="42"/>
      <c r="AP83" s="42"/>
      <c r="AQ83" s="42"/>
      <c r="AR83" s="42"/>
      <c r="AS83" s="42"/>
      <c r="AT83" s="42"/>
      <c r="AU83" s="42"/>
      <c r="AV83" s="42"/>
    </row>
    <row r="84" spans="39:48" x14ac:dyDescent="0.25">
      <c r="AM84" s="42"/>
      <c r="AN84" s="42"/>
      <c r="AO84" s="42"/>
      <c r="AP84" s="42"/>
      <c r="AQ84" s="42"/>
      <c r="AR84" s="42"/>
      <c r="AS84" s="42"/>
      <c r="AT84" s="42"/>
      <c r="AU84" s="42"/>
      <c r="AV84" s="42"/>
    </row>
    <row r="85" spans="39:48" x14ac:dyDescent="0.25">
      <c r="AM85" s="42"/>
      <c r="AN85" s="42"/>
      <c r="AO85" s="42"/>
      <c r="AP85" s="42"/>
      <c r="AQ85" s="42"/>
      <c r="AR85" s="42"/>
      <c r="AS85" s="42"/>
      <c r="AT85" s="42"/>
      <c r="AU85" s="42"/>
      <c r="AV85" s="42"/>
    </row>
    <row r="86" spans="39:48" x14ac:dyDescent="0.25">
      <c r="AM86" s="42"/>
      <c r="AN86" s="42"/>
      <c r="AO86" s="42"/>
      <c r="AP86" s="42"/>
      <c r="AQ86" s="42"/>
      <c r="AR86" s="42"/>
      <c r="AS86" s="42"/>
      <c r="AT86" s="42"/>
      <c r="AU86" s="42"/>
      <c r="AV86" s="42"/>
    </row>
    <row r="87" spans="39:48" x14ac:dyDescent="0.25">
      <c r="AM87" s="42"/>
      <c r="AN87" s="42"/>
      <c r="AO87" s="42"/>
      <c r="AP87" s="42"/>
      <c r="AQ87" s="42"/>
      <c r="AR87" s="42"/>
      <c r="AS87" s="42"/>
      <c r="AT87" s="42"/>
      <c r="AU87" s="42"/>
      <c r="AV87" s="42"/>
    </row>
    <row r="88" spans="39:48" x14ac:dyDescent="0.25">
      <c r="AM88" s="42"/>
      <c r="AN88" s="42"/>
      <c r="AO88" s="42"/>
      <c r="AP88" s="42"/>
      <c r="AQ88" s="42"/>
      <c r="AR88" s="42"/>
      <c r="AS88" s="42"/>
      <c r="AT88" s="42"/>
      <c r="AU88" s="42"/>
      <c r="AV88" s="42"/>
    </row>
    <row r="89" spans="39:48" x14ac:dyDescent="0.25">
      <c r="AM89" s="42"/>
      <c r="AN89" s="42"/>
      <c r="AO89" s="42"/>
      <c r="AP89" s="42"/>
      <c r="AQ89" s="42"/>
      <c r="AR89" s="42"/>
      <c r="AS89" s="42"/>
      <c r="AT89" s="42"/>
      <c r="AU89" s="42"/>
      <c r="AV89" s="42"/>
    </row>
    <row r="90" spans="39:48" x14ac:dyDescent="0.25">
      <c r="AM90" s="42"/>
      <c r="AN90" s="42"/>
      <c r="AO90" s="42"/>
      <c r="AP90" s="42"/>
      <c r="AQ90" s="42"/>
      <c r="AR90" s="42"/>
      <c r="AS90" s="42"/>
      <c r="AT90" s="42"/>
      <c r="AU90" s="42"/>
      <c r="AV90" s="42"/>
    </row>
    <row r="91" spans="39:48" x14ac:dyDescent="0.25">
      <c r="AM91" s="42"/>
      <c r="AN91" s="42"/>
      <c r="AO91" s="42"/>
      <c r="AP91" s="42"/>
      <c r="AQ91" s="42"/>
      <c r="AR91" s="42"/>
      <c r="AS91" s="42"/>
      <c r="AT91" s="42"/>
      <c r="AU91" s="42"/>
      <c r="AV91" s="42"/>
    </row>
    <row r="92" spans="39:48" x14ac:dyDescent="0.25">
      <c r="AM92" s="42"/>
      <c r="AN92" s="42"/>
      <c r="AO92" s="42"/>
      <c r="AP92" s="42"/>
      <c r="AQ92" s="42"/>
      <c r="AR92" s="42"/>
      <c r="AS92" s="42"/>
      <c r="AT92" s="42"/>
      <c r="AU92" s="42"/>
      <c r="AV92" s="42"/>
    </row>
    <row r="93" spans="39:48" x14ac:dyDescent="0.25">
      <c r="AM93" s="42"/>
      <c r="AN93" s="42"/>
      <c r="AO93" s="42"/>
      <c r="AP93" s="42"/>
      <c r="AQ93" s="42"/>
      <c r="AR93" s="42"/>
      <c r="AS93" s="42"/>
      <c r="AT93" s="42"/>
      <c r="AU93" s="42"/>
      <c r="AV93" s="42"/>
    </row>
    <row r="94" spans="39:48" x14ac:dyDescent="0.25">
      <c r="AM94" s="42"/>
      <c r="AN94" s="42"/>
      <c r="AO94" s="42"/>
      <c r="AP94" s="42"/>
      <c r="AQ94" s="42"/>
      <c r="AR94" s="42"/>
      <c r="AS94" s="42"/>
      <c r="AT94" s="42"/>
      <c r="AU94" s="42"/>
      <c r="AV94" s="42"/>
    </row>
    <row r="95" spans="39:48" x14ac:dyDescent="0.25">
      <c r="AM95" s="42"/>
      <c r="AN95" s="42"/>
      <c r="AO95" s="42"/>
      <c r="AP95" s="42"/>
      <c r="AQ95" s="42"/>
      <c r="AR95" s="42"/>
      <c r="AS95" s="42"/>
      <c r="AT95" s="42"/>
      <c r="AU95" s="42"/>
      <c r="AV95" s="42"/>
    </row>
    <row r="96" spans="39:48" x14ac:dyDescent="0.25">
      <c r="AM96" s="42"/>
      <c r="AN96" s="42"/>
      <c r="AO96" s="42"/>
      <c r="AP96" s="42"/>
      <c r="AQ96" s="42"/>
      <c r="AR96" s="42"/>
      <c r="AS96" s="42"/>
      <c r="AT96" s="42"/>
      <c r="AU96" s="42"/>
      <c r="AV96" s="42"/>
    </row>
    <row r="97" spans="39:48" x14ac:dyDescent="0.25">
      <c r="AM97" s="42"/>
      <c r="AN97" s="42"/>
      <c r="AO97" s="42"/>
      <c r="AP97" s="42"/>
      <c r="AQ97" s="42"/>
      <c r="AR97" s="42"/>
      <c r="AS97" s="42"/>
      <c r="AT97" s="42"/>
      <c r="AU97" s="42"/>
      <c r="AV97" s="42"/>
    </row>
    <row r="98" spans="39:48" x14ac:dyDescent="0.25">
      <c r="AM98" s="42"/>
      <c r="AN98" s="42"/>
      <c r="AO98" s="42"/>
      <c r="AP98" s="42"/>
      <c r="AQ98" s="42"/>
      <c r="AR98" s="42"/>
      <c r="AS98" s="42"/>
      <c r="AT98" s="42"/>
      <c r="AU98" s="42"/>
      <c r="AV98" s="42"/>
    </row>
    <row r="99" spans="39:48" x14ac:dyDescent="0.25">
      <c r="AM99" s="42"/>
      <c r="AN99" s="42"/>
      <c r="AO99" s="42"/>
      <c r="AP99" s="42"/>
      <c r="AQ99" s="42"/>
      <c r="AR99" s="42"/>
      <c r="AS99" s="42"/>
      <c r="AT99" s="42"/>
      <c r="AU99" s="42"/>
      <c r="AV99" s="42"/>
    </row>
  </sheetData>
  <sheetProtection algorithmName="SHA-512" hashValue="uDqbtmcdmkKkLUshpv1MXQ5X4AH4tfhpxpjXdNc9S8sBp8LvCt9Vk0HsM1fevOlM1HBZI1V+iFbZvON8nlx/Xg==" saltValue="YeuGSRr6QOwJxveGl+vIQw==" spinCount="100000" sheet="1" objects="1" scenarios="1"/>
  <mergeCells count="12">
    <mergeCell ref="AC11:AC12"/>
    <mergeCell ref="A11:A12"/>
    <mergeCell ref="B11:B12"/>
    <mergeCell ref="E11:E12"/>
    <mergeCell ref="G11:G12"/>
    <mergeCell ref="I11:I12"/>
    <mergeCell ref="B45:Z50"/>
    <mergeCell ref="B4:D4"/>
    <mergeCell ref="B5:D5"/>
    <mergeCell ref="B6:D6"/>
    <mergeCell ref="B7:D7"/>
    <mergeCell ref="M11:M12"/>
  </mergeCells>
  <dataValidations count="2">
    <dataValidation type="list" allowBlank="1" showInputMessage="1" showErrorMessage="1" sqref="I13:I42 G13:G42 M13:M42" xr:uid="{F81D97E6-8B09-432F-82A8-B86157B687DD}">
      <formula1>INDIRECT(F13)</formula1>
    </dataValidation>
    <dataValidation type="list" allowBlank="1" showInputMessage="1" showErrorMessage="1" sqref="E13:E42" xr:uid="{BDEB3700-38EF-41AD-8A6A-8AA8C412AD45}">
      <formula1>$AI$2:$AI$42</formula1>
    </dataValidation>
  </dataValidations>
  <pageMargins left="0.1" right="0.1" top="0.25" bottom="0.25" header="0.05" footer="0.05"/>
  <pageSetup scale="67" orientation="landscape" horizontalDpi="0" verticalDpi="0" r:id="rId1"/>
  <drawing r:id="rId2"/>
  <tableParts count="47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EEC5-322E-4A1C-88F8-6E618E661F4E}">
  <sheetPr>
    <tabColor theme="1"/>
    <pageSetUpPr fitToPage="1"/>
  </sheetPr>
  <dimension ref="A1:BH106"/>
  <sheetViews>
    <sheetView showGridLines="0" workbookViewId="0">
      <pane xSplit="1" ySplit="12" topLeftCell="B13" activePane="bottomRight" state="frozenSplit"/>
      <selection pane="topRight" activeCell="E1" sqref="E1"/>
      <selection pane="bottomLeft" activeCell="A4" sqref="A4"/>
      <selection pane="bottomRight" activeCell="AB25" sqref="AB25"/>
    </sheetView>
  </sheetViews>
  <sheetFormatPr defaultRowHeight="15" x14ac:dyDescent="0.25"/>
  <cols>
    <col min="1" max="1" width="3" style="10" customWidth="1"/>
    <col min="2" max="2" width="9.140625" style="10"/>
    <col min="3" max="4" width="11.140625" style="10" customWidth="1"/>
    <col min="5" max="5" width="43.7109375" style="10" customWidth="1"/>
    <col min="6" max="6" width="9.85546875" style="10" hidden="1" customWidth="1"/>
    <col min="7" max="7" width="27.7109375" style="10" customWidth="1"/>
    <col min="8" max="8" width="9.5703125" style="10" hidden="1" customWidth="1"/>
    <col min="9" max="9" width="15.7109375" style="10" customWidth="1"/>
    <col min="10" max="10" width="16.42578125" style="10" hidden="1" customWidth="1"/>
    <col min="11" max="11" width="10.5703125" style="10" hidden="1" customWidth="1"/>
    <col min="12" max="12" width="21.7109375" style="10" hidden="1" customWidth="1"/>
    <col min="13" max="13" width="24.5703125" style="10" customWidth="1"/>
    <col min="14" max="14" width="12.85546875" style="10" hidden="1" customWidth="1"/>
    <col min="15" max="15" width="15.7109375" style="10" hidden="1" customWidth="1"/>
    <col min="16" max="16" width="16.5703125" style="10" hidden="1" customWidth="1"/>
    <col min="17" max="17" width="15.140625" style="10" hidden="1" customWidth="1"/>
    <col min="18" max="18" width="20.28515625" style="10" hidden="1" customWidth="1"/>
    <col min="19" max="19" width="19.42578125" style="10" hidden="1" customWidth="1"/>
    <col min="20" max="20" width="0" style="10" hidden="1" customWidth="1"/>
    <col min="21" max="21" width="6.7109375" style="10" hidden="1" customWidth="1"/>
    <col min="22" max="22" width="11.28515625" style="10" hidden="1" customWidth="1"/>
    <col min="23" max="26" width="13.85546875" style="10" customWidth="1"/>
    <col min="32" max="32" width="39.28515625" hidden="1" customWidth="1"/>
    <col min="33" max="33" width="7" hidden="1" customWidth="1"/>
    <col min="34" max="34" width="6.85546875" hidden="1" customWidth="1"/>
    <col min="35" max="35" width="5.85546875" hidden="1" customWidth="1"/>
    <col min="36" max="36" width="13.5703125" style="1" hidden="1" customWidth="1"/>
    <col min="37" max="37" width="15.7109375" style="1" hidden="1" customWidth="1"/>
    <col min="38" max="38" width="17.28515625" style="1" hidden="1" customWidth="1"/>
    <col min="39" max="39" width="15.140625" style="1" hidden="1" customWidth="1"/>
    <col min="40" max="40" width="7" style="1" hidden="1" customWidth="1"/>
    <col min="41" max="41" width="19.42578125" style="1" hidden="1" customWidth="1"/>
    <col min="42" max="42" width="14.7109375" style="1" hidden="1" customWidth="1"/>
    <col min="43" max="43" width="9.140625" hidden="1" customWidth="1"/>
    <col min="44" max="44" width="10.42578125" hidden="1" customWidth="1"/>
    <col min="45" max="46" width="24.7109375" hidden="1" customWidth="1"/>
    <col min="47" max="48" width="16.140625" hidden="1" customWidth="1"/>
    <col min="49" max="49" width="23.7109375" hidden="1" customWidth="1"/>
    <col min="50" max="53" width="12.28515625" hidden="1" customWidth="1"/>
    <col min="54" max="54" width="10.5703125" hidden="1" customWidth="1"/>
    <col min="55" max="55" width="9.140625" hidden="1" customWidth="1"/>
    <col min="56" max="56" width="8.85546875" hidden="1" customWidth="1"/>
    <col min="57" max="57" width="10" hidden="1" customWidth="1"/>
    <col min="58" max="58" width="9.28515625" hidden="1" customWidth="1"/>
    <col min="59" max="59" width="9" hidden="1" customWidth="1"/>
    <col min="60" max="60" width="10.140625" hidden="1" customWidth="1"/>
  </cols>
  <sheetData>
    <row r="1" spans="1:60" x14ac:dyDescent="0.25">
      <c r="AF1" t="s">
        <v>18</v>
      </c>
      <c r="AG1" t="s">
        <v>6</v>
      </c>
      <c r="AH1" t="s">
        <v>19</v>
      </c>
      <c r="AI1" t="s">
        <v>7</v>
      </c>
      <c r="AJ1" s="42" t="s">
        <v>20</v>
      </c>
      <c r="AK1" s="42" t="s">
        <v>9</v>
      </c>
      <c r="AL1" s="42" t="s">
        <v>21</v>
      </c>
      <c r="AM1" s="42" t="s">
        <v>11</v>
      </c>
      <c r="AN1" s="42" t="s">
        <v>22</v>
      </c>
      <c r="AO1" s="42" t="s">
        <v>13</v>
      </c>
      <c r="AP1" s="42" t="s">
        <v>23</v>
      </c>
      <c r="AR1" t="s">
        <v>367</v>
      </c>
      <c r="AS1" t="s">
        <v>368</v>
      </c>
      <c r="AT1" t="s">
        <v>369</v>
      </c>
      <c r="AU1" t="s">
        <v>370</v>
      </c>
      <c r="AV1" t="s">
        <v>371</v>
      </c>
      <c r="AW1" t="s">
        <v>372</v>
      </c>
      <c r="AX1" t="s">
        <v>375</v>
      </c>
      <c r="AY1" t="s">
        <v>378</v>
      </c>
      <c r="AZ1" t="s">
        <v>381</v>
      </c>
      <c r="BA1" t="s">
        <v>384</v>
      </c>
      <c r="BB1" t="s">
        <v>387</v>
      </c>
      <c r="BC1" t="s">
        <v>390</v>
      </c>
      <c r="BD1" t="s">
        <v>393</v>
      </c>
      <c r="BE1" t="s">
        <v>396</v>
      </c>
      <c r="BF1" t="s">
        <v>399</v>
      </c>
      <c r="BG1" t="s">
        <v>402</v>
      </c>
      <c r="BH1" t="s">
        <v>405</v>
      </c>
    </row>
    <row r="2" spans="1:60" x14ac:dyDescent="0.25">
      <c r="AF2" t="s">
        <v>331</v>
      </c>
      <c r="AG2" t="s">
        <v>367</v>
      </c>
      <c r="AH2" t="s">
        <v>368</v>
      </c>
      <c r="AI2" t="s">
        <v>408</v>
      </c>
      <c r="AJ2" s="42">
        <v>19</v>
      </c>
      <c r="AK2" s="42">
        <v>25</v>
      </c>
      <c r="AL2" s="42" t="s">
        <v>137</v>
      </c>
      <c r="AM2" s="42">
        <v>39</v>
      </c>
      <c r="AN2" s="42">
        <v>29</v>
      </c>
      <c r="AO2" s="42">
        <v>42</v>
      </c>
      <c r="AP2" s="42" t="s">
        <v>137</v>
      </c>
      <c r="AR2" t="s">
        <v>134</v>
      </c>
      <c r="AS2" t="s">
        <v>135</v>
      </c>
      <c r="AT2" t="s">
        <v>135</v>
      </c>
      <c r="AU2" t="s">
        <v>135</v>
      </c>
      <c r="AV2" t="s">
        <v>135</v>
      </c>
      <c r="AW2" t="s">
        <v>136</v>
      </c>
      <c r="AX2" t="s">
        <v>136</v>
      </c>
      <c r="AY2" t="s">
        <v>169</v>
      </c>
      <c r="AZ2" t="s">
        <v>169</v>
      </c>
      <c r="BA2" t="s">
        <v>169</v>
      </c>
      <c r="BB2" t="s">
        <v>137</v>
      </c>
      <c r="BC2" t="s">
        <v>137</v>
      </c>
      <c r="BD2" t="s">
        <v>137</v>
      </c>
      <c r="BE2" t="s">
        <v>137</v>
      </c>
      <c r="BF2" t="s">
        <v>137</v>
      </c>
      <c r="BG2" t="s">
        <v>137</v>
      </c>
      <c r="BH2" t="s">
        <v>137</v>
      </c>
    </row>
    <row r="3" spans="1:60" x14ac:dyDescent="0.25">
      <c r="AF3" t="s">
        <v>332</v>
      </c>
      <c r="AG3" t="s">
        <v>367</v>
      </c>
      <c r="AH3" t="s">
        <v>368</v>
      </c>
      <c r="AI3" t="s">
        <v>408</v>
      </c>
      <c r="AJ3" s="42">
        <v>19</v>
      </c>
      <c r="AK3" s="42">
        <v>25</v>
      </c>
      <c r="AL3" s="42" t="s">
        <v>137</v>
      </c>
      <c r="AM3" s="42">
        <v>39</v>
      </c>
      <c r="AN3" s="42">
        <v>29</v>
      </c>
      <c r="AO3" s="42">
        <v>42</v>
      </c>
      <c r="AP3" s="42" t="s">
        <v>137</v>
      </c>
      <c r="AR3" t="s">
        <v>138</v>
      </c>
      <c r="AS3" t="s">
        <v>139</v>
      </c>
      <c r="AT3" t="s">
        <v>139</v>
      </c>
      <c r="AU3" t="s">
        <v>139</v>
      </c>
      <c r="AV3" t="s">
        <v>139</v>
      </c>
      <c r="AW3" t="s">
        <v>140</v>
      </c>
      <c r="AX3" t="s">
        <v>140</v>
      </c>
      <c r="AY3" t="s">
        <v>140</v>
      </c>
      <c r="AZ3" t="s">
        <v>140</v>
      </c>
      <c r="BA3" t="s">
        <v>140</v>
      </c>
      <c r="BB3" t="s">
        <v>388</v>
      </c>
      <c r="BC3" t="s">
        <v>391</v>
      </c>
      <c r="BD3" t="s">
        <v>394</v>
      </c>
      <c r="BE3" t="s">
        <v>397</v>
      </c>
      <c r="BF3" t="s">
        <v>400</v>
      </c>
      <c r="BG3" t="s">
        <v>403</v>
      </c>
      <c r="BH3" t="s">
        <v>406</v>
      </c>
    </row>
    <row r="4" spans="1:60" ht="15.75" thickBot="1" x14ac:dyDescent="0.3">
      <c r="B4" s="200" t="s">
        <v>219</v>
      </c>
      <c r="C4" s="200"/>
      <c r="D4" s="200"/>
      <c r="E4" s="43"/>
      <c r="AF4" t="s">
        <v>333</v>
      </c>
      <c r="AG4" t="s">
        <v>367</v>
      </c>
      <c r="AH4" t="s">
        <v>368</v>
      </c>
      <c r="AI4" t="s">
        <v>408</v>
      </c>
      <c r="AJ4" s="42">
        <v>19</v>
      </c>
      <c r="AK4" s="42">
        <v>25</v>
      </c>
      <c r="AL4" s="42" t="s">
        <v>137</v>
      </c>
      <c r="AM4" s="42">
        <v>39</v>
      </c>
      <c r="AN4" s="42">
        <v>29</v>
      </c>
      <c r="AO4" s="42">
        <v>42</v>
      </c>
      <c r="AP4" s="42" t="s">
        <v>137</v>
      </c>
      <c r="AS4" t="s">
        <v>141</v>
      </c>
      <c r="AT4" t="s">
        <v>142</v>
      </c>
      <c r="AU4" t="s">
        <v>143</v>
      </c>
      <c r="AV4" t="s">
        <v>143</v>
      </c>
      <c r="AW4" t="s">
        <v>144</v>
      </c>
      <c r="AX4" t="s">
        <v>376</v>
      </c>
      <c r="AY4" t="s">
        <v>379</v>
      </c>
      <c r="AZ4" t="s">
        <v>382</v>
      </c>
      <c r="BA4" t="s">
        <v>385</v>
      </c>
      <c r="BB4" t="s">
        <v>137</v>
      </c>
      <c r="BC4" t="s">
        <v>137</v>
      </c>
      <c r="BD4" t="s">
        <v>137</v>
      </c>
      <c r="BE4" t="s">
        <v>137</v>
      </c>
      <c r="BF4" t="s">
        <v>137</v>
      </c>
      <c r="BG4" t="s">
        <v>137</v>
      </c>
      <c r="BH4" t="s">
        <v>137</v>
      </c>
    </row>
    <row r="5" spans="1:60" ht="16.5" thickTop="1" thickBot="1" x14ac:dyDescent="0.3">
      <c r="B5" s="200" t="s">
        <v>220</v>
      </c>
      <c r="C5" s="200"/>
      <c r="D5" s="200"/>
      <c r="E5" s="44"/>
      <c r="I5"/>
      <c r="AF5" t="s">
        <v>334</v>
      </c>
      <c r="AG5" t="s">
        <v>367</v>
      </c>
      <c r="AH5" t="s">
        <v>368</v>
      </c>
      <c r="AI5" t="s">
        <v>408</v>
      </c>
      <c r="AJ5" s="42">
        <v>19</v>
      </c>
      <c r="AK5" s="42">
        <v>25</v>
      </c>
      <c r="AL5" s="42" t="s">
        <v>137</v>
      </c>
      <c r="AM5" s="42">
        <v>39</v>
      </c>
      <c r="AN5" s="42">
        <v>29</v>
      </c>
      <c r="AO5" s="42">
        <v>42</v>
      </c>
      <c r="AP5" s="42" t="s">
        <v>137</v>
      </c>
      <c r="AS5" t="s">
        <v>145</v>
      </c>
      <c r="AT5" t="s">
        <v>149</v>
      </c>
      <c r="AU5" t="s">
        <v>146</v>
      </c>
      <c r="AV5" t="s">
        <v>146</v>
      </c>
      <c r="AW5" t="s">
        <v>147</v>
      </c>
      <c r="AX5" t="s">
        <v>136</v>
      </c>
      <c r="AY5" t="s">
        <v>136</v>
      </c>
      <c r="AZ5" t="s">
        <v>136</v>
      </c>
      <c r="BA5" t="s">
        <v>136</v>
      </c>
      <c r="BB5" t="s">
        <v>389</v>
      </c>
      <c r="BC5" t="s">
        <v>392</v>
      </c>
      <c r="BD5" t="s">
        <v>395</v>
      </c>
      <c r="BE5" t="s">
        <v>398</v>
      </c>
      <c r="BF5" t="s">
        <v>401</v>
      </c>
      <c r="BG5" t="s">
        <v>404</v>
      </c>
      <c r="BH5" t="s">
        <v>407</v>
      </c>
    </row>
    <row r="6" spans="1:60" ht="16.5" thickTop="1" thickBot="1" x14ac:dyDescent="0.3">
      <c r="B6" s="200" t="s">
        <v>221</v>
      </c>
      <c r="C6" s="200"/>
      <c r="D6" s="200"/>
      <c r="E6" s="44"/>
      <c r="AF6" t="s">
        <v>335</v>
      </c>
      <c r="AG6" t="s">
        <v>367</v>
      </c>
      <c r="AH6" t="s">
        <v>368</v>
      </c>
      <c r="AI6" t="s">
        <v>409</v>
      </c>
      <c r="AJ6" s="42">
        <v>19</v>
      </c>
      <c r="AK6" s="42">
        <v>25</v>
      </c>
      <c r="AL6" s="42" t="s">
        <v>137</v>
      </c>
      <c r="AM6" s="42">
        <v>39</v>
      </c>
      <c r="AN6" s="42">
        <v>29</v>
      </c>
      <c r="AO6" s="42">
        <v>42</v>
      </c>
      <c r="AP6" s="42" t="s">
        <v>137</v>
      </c>
      <c r="AS6" t="s">
        <v>149</v>
      </c>
      <c r="AT6" t="s">
        <v>151</v>
      </c>
      <c r="AU6" t="s">
        <v>148</v>
      </c>
      <c r="AV6" t="s">
        <v>148</v>
      </c>
      <c r="AW6" t="s">
        <v>373</v>
      </c>
      <c r="AX6" t="s">
        <v>140</v>
      </c>
      <c r="AY6" t="s">
        <v>140</v>
      </c>
      <c r="AZ6" t="s">
        <v>140</v>
      </c>
      <c r="BA6" t="s">
        <v>140</v>
      </c>
      <c r="BB6" t="s">
        <v>137</v>
      </c>
      <c r="BC6" t="s">
        <v>137</v>
      </c>
      <c r="BD6" t="s">
        <v>137</v>
      </c>
      <c r="BE6" t="s">
        <v>137</v>
      </c>
      <c r="BF6" t="s">
        <v>137</v>
      </c>
      <c r="BG6" t="s">
        <v>137</v>
      </c>
      <c r="BH6" t="s">
        <v>137</v>
      </c>
    </row>
    <row r="7" spans="1:60" ht="16.5" thickTop="1" thickBot="1" x14ac:dyDescent="0.3">
      <c r="B7" s="200" t="s">
        <v>222</v>
      </c>
      <c r="C7" s="200"/>
      <c r="D7" s="200"/>
      <c r="E7" s="44"/>
      <c r="AF7" t="s">
        <v>336</v>
      </c>
      <c r="AG7" t="s">
        <v>367</v>
      </c>
      <c r="AH7" t="s">
        <v>368</v>
      </c>
      <c r="AI7" t="s">
        <v>409</v>
      </c>
      <c r="AJ7" s="42">
        <v>19</v>
      </c>
      <c r="AK7" s="42">
        <v>25</v>
      </c>
      <c r="AL7" s="42" t="s">
        <v>137</v>
      </c>
      <c r="AM7" s="42">
        <v>39</v>
      </c>
      <c r="AN7" s="42">
        <v>29</v>
      </c>
      <c r="AO7" s="42">
        <v>42</v>
      </c>
      <c r="AP7" s="42" t="s">
        <v>137</v>
      </c>
      <c r="AS7" t="s">
        <v>151</v>
      </c>
      <c r="AT7" t="s">
        <v>153</v>
      </c>
      <c r="AU7" t="s">
        <v>150</v>
      </c>
      <c r="AV7" t="s">
        <v>150</v>
      </c>
      <c r="AW7" t="s">
        <v>136</v>
      </c>
      <c r="AX7" t="s">
        <v>377</v>
      </c>
      <c r="AY7" t="s">
        <v>380</v>
      </c>
      <c r="AZ7" t="s">
        <v>383</v>
      </c>
      <c r="BA7" t="s">
        <v>386</v>
      </c>
    </row>
    <row r="8" spans="1:60" ht="15.75" thickTop="1" x14ac:dyDescent="0.25">
      <c r="AF8" t="s">
        <v>337</v>
      </c>
      <c r="AG8" t="s">
        <v>367</v>
      </c>
      <c r="AH8" t="s">
        <v>368</v>
      </c>
      <c r="AI8" t="s">
        <v>408</v>
      </c>
      <c r="AJ8" s="42">
        <v>19</v>
      </c>
      <c r="AK8" s="42">
        <v>25</v>
      </c>
      <c r="AL8" s="42" t="s">
        <v>137</v>
      </c>
      <c r="AM8" s="42">
        <v>39</v>
      </c>
      <c r="AN8" s="42">
        <v>29</v>
      </c>
      <c r="AO8" s="42">
        <v>42</v>
      </c>
      <c r="AP8" s="42" t="s">
        <v>137</v>
      </c>
      <c r="AS8" t="s">
        <v>153</v>
      </c>
      <c r="AT8" t="s">
        <v>154</v>
      </c>
      <c r="AU8" t="s">
        <v>152</v>
      </c>
      <c r="AV8" t="s">
        <v>152</v>
      </c>
      <c r="AW8" t="s">
        <v>140</v>
      </c>
      <c r="AX8" s="45" t="s">
        <v>137</v>
      </c>
      <c r="AY8" s="45" t="s">
        <v>137</v>
      </c>
      <c r="AZ8" s="45" t="s">
        <v>137</v>
      </c>
      <c r="BA8" s="45" t="s">
        <v>137</v>
      </c>
    </row>
    <row r="9" spans="1:60" x14ac:dyDescent="0.25">
      <c r="AF9" t="s">
        <v>338</v>
      </c>
      <c r="AG9" t="s">
        <v>367</v>
      </c>
      <c r="AH9" t="s">
        <v>368</v>
      </c>
      <c r="AI9" t="s">
        <v>408</v>
      </c>
      <c r="AJ9" s="42">
        <v>19</v>
      </c>
      <c r="AK9" s="42">
        <v>25</v>
      </c>
      <c r="AL9" s="42" t="s">
        <v>137</v>
      </c>
      <c r="AM9" s="42">
        <v>39</v>
      </c>
      <c r="AN9" s="42">
        <v>29</v>
      </c>
      <c r="AO9" s="42">
        <v>42</v>
      </c>
      <c r="AP9" s="42" t="s">
        <v>137</v>
      </c>
      <c r="AS9" t="s">
        <v>154</v>
      </c>
      <c r="AT9" t="s">
        <v>155</v>
      </c>
      <c r="AV9" t="s">
        <v>143</v>
      </c>
      <c r="AW9" t="s">
        <v>374</v>
      </c>
    </row>
    <row r="10" spans="1:60" ht="15.75" thickBot="1" x14ac:dyDescent="0.3">
      <c r="AF10" t="s">
        <v>339</v>
      </c>
      <c r="AG10" t="s">
        <v>367</v>
      </c>
      <c r="AH10" t="s">
        <v>368</v>
      </c>
      <c r="AI10" t="s">
        <v>408</v>
      </c>
      <c r="AJ10" s="42">
        <v>19</v>
      </c>
      <c r="AK10" s="42">
        <v>25</v>
      </c>
      <c r="AL10" s="42" t="s">
        <v>137</v>
      </c>
      <c r="AM10" s="42">
        <v>39</v>
      </c>
      <c r="AN10" s="42">
        <v>29</v>
      </c>
      <c r="AO10" s="42">
        <v>42</v>
      </c>
      <c r="AP10" s="42" t="s">
        <v>137</v>
      </c>
      <c r="AS10" t="s">
        <v>155</v>
      </c>
      <c r="AT10" t="s">
        <v>156</v>
      </c>
      <c r="AV10" t="s">
        <v>146</v>
      </c>
      <c r="AW10" t="s">
        <v>137</v>
      </c>
    </row>
    <row r="11" spans="1:60" x14ac:dyDescent="0.25">
      <c r="A11" s="196" t="s">
        <v>0</v>
      </c>
      <c r="B11" s="198" t="s">
        <v>1</v>
      </c>
      <c r="C11" s="34" t="s">
        <v>2</v>
      </c>
      <c r="D11" s="34" t="s">
        <v>3</v>
      </c>
      <c r="E11" s="198" t="s">
        <v>4</v>
      </c>
      <c r="F11" s="34" t="s">
        <v>158</v>
      </c>
      <c r="G11" s="198" t="s">
        <v>5</v>
      </c>
      <c r="H11" s="34" t="s">
        <v>159</v>
      </c>
      <c r="I11" s="198" t="s">
        <v>6</v>
      </c>
      <c r="J11" s="34" t="s">
        <v>212</v>
      </c>
      <c r="K11" s="34" t="s">
        <v>166</v>
      </c>
      <c r="L11" s="34" t="s">
        <v>167</v>
      </c>
      <c r="M11" s="198" t="s">
        <v>7</v>
      </c>
      <c r="N11" s="34" t="s">
        <v>8</v>
      </c>
      <c r="O11" s="34" t="s">
        <v>9</v>
      </c>
      <c r="P11" s="34" t="s">
        <v>10</v>
      </c>
      <c r="Q11" s="34" t="s">
        <v>11</v>
      </c>
      <c r="R11" s="34" t="s">
        <v>12</v>
      </c>
      <c r="S11" s="34" t="s">
        <v>13</v>
      </c>
      <c r="T11" s="34" t="s">
        <v>15</v>
      </c>
      <c r="U11" s="34" t="s">
        <v>16</v>
      </c>
      <c r="V11" s="34" t="s">
        <v>14</v>
      </c>
      <c r="W11" s="35" t="s">
        <v>214</v>
      </c>
      <c r="X11" s="34" t="s">
        <v>17</v>
      </c>
      <c r="Y11" s="34" t="s">
        <v>217</v>
      </c>
      <c r="Z11" s="196" t="s">
        <v>17</v>
      </c>
      <c r="AF11" t="s">
        <v>340</v>
      </c>
      <c r="AG11" t="s">
        <v>367</v>
      </c>
      <c r="AH11" t="s">
        <v>368</v>
      </c>
      <c r="AI11" t="s">
        <v>408</v>
      </c>
      <c r="AJ11" s="42">
        <v>19</v>
      </c>
      <c r="AK11" s="42">
        <v>25</v>
      </c>
      <c r="AL11" s="42" t="s">
        <v>137</v>
      </c>
      <c r="AM11" s="42">
        <v>39</v>
      </c>
      <c r="AN11" s="42">
        <v>29</v>
      </c>
      <c r="AO11" s="42">
        <v>42</v>
      </c>
      <c r="AP11" s="42" t="s">
        <v>137</v>
      </c>
      <c r="AS11" t="s">
        <v>156</v>
      </c>
      <c r="AT11" t="s">
        <v>157</v>
      </c>
      <c r="AV11" t="s">
        <v>148</v>
      </c>
    </row>
    <row r="12" spans="1:60" x14ac:dyDescent="0.25">
      <c r="A12" s="197"/>
      <c r="B12" s="199"/>
      <c r="C12" s="36" t="s">
        <v>213</v>
      </c>
      <c r="D12" s="36" t="s">
        <v>213</v>
      </c>
      <c r="E12" s="199"/>
      <c r="F12" s="36"/>
      <c r="G12" s="199"/>
      <c r="H12" s="36"/>
      <c r="I12" s="199"/>
      <c r="J12" s="36"/>
      <c r="K12" s="36"/>
      <c r="L12" s="36"/>
      <c r="M12" s="199"/>
      <c r="N12" s="36"/>
      <c r="O12" s="36"/>
      <c r="P12" s="36"/>
      <c r="Q12" s="36"/>
      <c r="R12" s="36"/>
      <c r="S12" s="36"/>
      <c r="T12" s="36"/>
      <c r="U12" s="36"/>
      <c r="V12" s="36"/>
      <c r="W12" s="37" t="s">
        <v>215</v>
      </c>
      <c r="X12" s="36" t="s">
        <v>216</v>
      </c>
      <c r="Y12" s="36" t="s">
        <v>218</v>
      </c>
      <c r="Z12" s="197"/>
      <c r="AF12" t="s">
        <v>341</v>
      </c>
      <c r="AG12" t="s">
        <v>367</v>
      </c>
      <c r="AH12" t="s">
        <v>368</v>
      </c>
      <c r="AI12" t="s">
        <v>408</v>
      </c>
      <c r="AJ12" s="42">
        <v>19</v>
      </c>
      <c r="AK12" s="42">
        <v>25</v>
      </c>
      <c r="AL12" s="42" t="s">
        <v>137</v>
      </c>
      <c r="AM12" s="42">
        <v>39</v>
      </c>
      <c r="AN12" s="42">
        <v>29</v>
      </c>
      <c r="AO12" s="42">
        <v>42</v>
      </c>
      <c r="AP12" s="42" t="s">
        <v>137</v>
      </c>
      <c r="AS12" t="s">
        <v>157</v>
      </c>
      <c r="AV12" t="s">
        <v>150</v>
      </c>
    </row>
    <row r="13" spans="1:60" x14ac:dyDescent="0.25">
      <c r="A13" s="17">
        <v>1</v>
      </c>
      <c r="B13" s="38"/>
      <c r="C13" s="39"/>
      <c r="D13" s="39"/>
      <c r="E13" s="38"/>
      <c r="F13" s="17" t="e">
        <f>VLOOKUP(E13,$AF$2:$AH$106,3,0)</f>
        <v>#N/A</v>
      </c>
      <c r="G13" s="38"/>
      <c r="H13" s="17" t="e">
        <f>VLOOKUP(E13,$AF$2:$AH$106,2,0)</f>
        <v>#N/A</v>
      </c>
      <c r="I13" s="38"/>
      <c r="J13" s="17" t="e">
        <f t="shared" ref="J13:J42" si="0">VLOOKUP(G13,$AS$16:$AT$27,2,0)</f>
        <v>#N/A</v>
      </c>
      <c r="K13" s="17" t="e">
        <f>VLOOKUP(E13,$AF$2:$AI$106,4,0)</f>
        <v>#N/A</v>
      </c>
      <c r="L13" s="17" t="e">
        <f>CONCATENATE(J13,K13)</f>
        <v>#N/A</v>
      </c>
      <c r="M13" s="38"/>
      <c r="N13" s="18">
        <f>IF(AND(G13="FLAT",OR(M13="VERTICAL",M13="HORIZONTAL",M13="N/A")),VLOOKUP(E13,$AF$2:$AP$106,5,FALSE),0)</f>
        <v>0</v>
      </c>
      <c r="O13" s="19">
        <f>IF(AND(G13="SIENNA",OR(M13="VERTICAL",M13="HORIZONTAL",M13="N/A")),VLOOKUP(E13,$AF$2:$AP$106,6,FALSE),0)</f>
        <v>0</v>
      </c>
      <c r="P13" s="19">
        <f>IF(AND(G13="FLAT",OR(M13="VERTICAL SEQUENCED",M13="HORIZONTAL SEQUENCED")),VLOOKUP(E13,$AF$2:$AP$106,7,FALSE),0)</f>
        <v>0</v>
      </c>
      <c r="Q13" s="18">
        <f>IF(OR(G13="SHAKER REDUCED RAIL"),VLOOKUP(E13,$AF$2:$AP$106,8,FALSE),0)</f>
        <v>0</v>
      </c>
      <c r="R13" s="18">
        <f>IF(OR(G13="SHAKER",G13="SHAKER - GLASS",G13="SHAKER - OPEN NO GLASS"),VLOOKUP(E13,$AF$2:$AP$106,9,FALSE),0)</f>
        <v>0</v>
      </c>
      <c r="S13" s="18">
        <f>IF(OR(G13="SHAKER - CLEAR GLASS",G13="SHAKER - RAIN GLASS",G13="SHAKER - REEDED GLASS",G13="SHAKER - SMOKED GLASS",G13="SHAKER - ACID ETCH GLASS",G13="SHAKER - MIRRORED GLASS"),VLOOKUP(E13,$AF$2:$AP$1069,10,FALSE),0)</f>
        <v>0</v>
      </c>
      <c r="T13" s="18"/>
      <c r="U13" s="18"/>
      <c r="V13" s="21">
        <f>IF(OR(G13="SHAKER SLIMLINE"),VLOOKUP(E13,$AF$2:$AP$106,11,FALSE),0)</f>
        <v>0</v>
      </c>
      <c r="W13" s="22" t="str">
        <f>IF(AND(C13&lt;&gt;"",D13&lt;&gt;""),MAX(1,ROUND((C13/12)*(D13/12)*4,0)/4),"")</f>
        <v/>
      </c>
      <c r="X13" s="20" t="str">
        <f>IF(W13&lt;&gt;"",B13*W13,"")</f>
        <v/>
      </c>
      <c r="Y13" s="25" t="str">
        <f>IF(X13="","",IF(SUM(N13:T13,V13)&gt;0,SUM(N13:T13,V13),U13))</f>
        <v/>
      </c>
      <c r="Z13" s="27" t="str">
        <f>IF(X13&lt;&gt;"",X13*Y13,"")</f>
        <v/>
      </c>
      <c r="AF13" t="s">
        <v>342</v>
      </c>
      <c r="AG13" t="s">
        <v>367</v>
      </c>
      <c r="AH13" t="s">
        <v>368</v>
      </c>
      <c r="AI13" t="s">
        <v>408</v>
      </c>
      <c r="AJ13" s="42">
        <v>19</v>
      </c>
      <c r="AK13" s="42">
        <v>25</v>
      </c>
      <c r="AL13" s="42" t="s">
        <v>137</v>
      </c>
      <c r="AM13" s="42">
        <v>39</v>
      </c>
      <c r="AN13" s="42">
        <v>29</v>
      </c>
      <c r="AO13" s="42">
        <v>42</v>
      </c>
      <c r="AP13" s="42" t="s">
        <v>137</v>
      </c>
      <c r="AV13" t="s">
        <v>152</v>
      </c>
    </row>
    <row r="14" spans="1:60" ht="15.75" thickBot="1" x14ac:dyDescent="0.3">
      <c r="A14" s="17">
        <v>2</v>
      </c>
      <c r="B14" s="38"/>
      <c r="C14" s="39"/>
      <c r="D14" s="39"/>
      <c r="E14" s="38"/>
      <c r="F14" s="17" t="e">
        <f t="shared" ref="F14:F42" si="1">VLOOKUP(E14,$AF$2:$AH$106,3,0)</f>
        <v>#N/A</v>
      </c>
      <c r="G14" s="38"/>
      <c r="H14" s="17" t="e">
        <f t="shared" ref="H14:H42" si="2">VLOOKUP(E14,$AF$2:$AH$106,2,0)</f>
        <v>#N/A</v>
      </c>
      <c r="I14" s="38"/>
      <c r="J14" s="17" t="e">
        <f t="shared" si="0"/>
        <v>#N/A</v>
      </c>
      <c r="K14" s="17" t="e">
        <f t="shared" ref="K14:K42" si="3">VLOOKUP(E14,$AF$2:$AI$106,4,0)</f>
        <v>#N/A</v>
      </c>
      <c r="L14" s="17" t="e">
        <f t="shared" ref="L14:L42" si="4">CONCATENATE(J14,K14)</f>
        <v>#N/A</v>
      </c>
      <c r="M14" s="38"/>
      <c r="N14" s="18">
        <f t="shared" ref="N14:N42" si="5">IF(AND(G14="FLAT",OR(M14="VERTICAL",M14="HORIZONTAL",M14="N/A")),VLOOKUP(E14,$AF$2:$AP$106,5,FALSE),0)</f>
        <v>0</v>
      </c>
      <c r="O14" s="19">
        <f t="shared" ref="O14:O42" si="6">IF(AND(G14="SIENNA",OR(M14="VERTICAL",M14="HORIZONTAL",M14="N/A")),VLOOKUP(E14,$AF$2:$AP$106,6,FALSE),0)</f>
        <v>0</v>
      </c>
      <c r="P14" s="19">
        <f t="shared" ref="P14:P42" si="7">IF(AND(G14="FLAT",OR(M14="VERTICAL SEQUENCED",M14="HORIZONTAL SEQUENCED")),VLOOKUP(E14,$AF$2:$AP$106,7,FALSE),0)</f>
        <v>0</v>
      </c>
      <c r="Q14" s="18">
        <f t="shared" ref="Q14:Q42" si="8">IF(OR(G14="SHAKER REDUCED RAIL"),VLOOKUP(E14,$AF$2:$AP$106,8,FALSE),0)</f>
        <v>0</v>
      </c>
      <c r="R14" s="18">
        <f t="shared" ref="R14:R42" si="9">IF(OR(G14="SHAKER",G14="SHAKER - GLASS",G14="SHAKER - OPEN NO GLASS"),VLOOKUP(E14,$AF$2:$AP$106,9,FALSE),0)</f>
        <v>0</v>
      </c>
      <c r="S14" s="18">
        <f t="shared" ref="S14:S42" si="10">IF(OR(G14="SHAKER - CLEAR GLASS",G14="SHAKER - RAIN GLASS",G14="SHAKER - REEDED GLASS",G14="SHAKER - SMOKED GLASS",G14="SHAKER - ACID ETCH GLASS",G14="SHAKER - MIRRORED GLASS"),VLOOKUP(E14,$AF$2:$AP$1069,10,FALSE),0)</f>
        <v>0</v>
      </c>
      <c r="T14" s="18"/>
      <c r="U14" s="18"/>
      <c r="V14" s="21">
        <f t="shared" ref="V14:V42" si="11">IF(OR(G14="SHAKER SLIMLINE"),VLOOKUP(E14,$AF$2:$AP$106,11,FALSE),0)</f>
        <v>0</v>
      </c>
      <c r="W14" s="22" t="str">
        <f t="shared" ref="W14:W42" si="12">IF(AND(C14&lt;&gt;"",D14&lt;&gt;""),MAX(1,ROUND((C14/12)*(D14/12)*4,0)/4),"")</f>
        <v/>
      </c>
      <c r="X14" s="20" t="str">
        <f t="shared" ref="X14:X42" si="13">IF(W14&lt;&gt;"",B14*W14,"")</f>
        <v/>
      </c>
      <c r="Y14" s="25" t="str">
        <f t="shared" ref="Y14:Y42" si="14">IF(X14="","",IF(SUM(N14:T14,V14)&gt;0,SUM(N14:T14,V14),U14))</f>
        <v/>
      </c>
      <c r="Z14" s="27" t="str">
        <f t="shared" ref="Z14:Z42" si="15">IF(X14&lt;&gt;"",X14*Y14,"")</f>
        <v/>
      </c>
      <c r="AF14" t="s">
        <v>343</v>
      </c>
      <c r="AG14" t="s">
        <v>367</v>
      </c>
      <c r="AH14" t="s">
        <v>368</v>
      </c>
      <c r="AI14" t="s">
        <v>409</v>
      </c>
      <c r="AJ14" s="42">
        <v>19</v>
      </c>
      <c r="AK14" s="42">
        <v>25</v>
      </c>
      <c r="AL14" s="42" t="s">
        <v>137</v>
      </c>
      <c r="AM14" s="42">
        <v>39</v>
      </c>
      <c r="AN14" s="42">
        <v>29</v>
      </c>
      <c r="AO14" s="42">
        <v>42</v>
      </c>
      <c r="AP14" s="42" t="s">
        <v>137</v>
      </c>
    </row>
    <row r="15" spans="1:60" ht="15.75" thickTop="1" x14ac:dyDescent="0.25">
      <c r="A15" s="17">
        <v>3</v>
      </c>
      <c r="B15" s="38"/>
      <c r="C15" s="39"/>
      <c r="D15" s="39"/>
      <c r="E15" s="38"/>
      <c r="F15" s="17" t="e">
        <f t="shared" si="1"/>
        <v>#N/A</v>
      </c>
      <c r="G15" s="38"/>
      <c r="H15" s="17" t="e">
        <f t="shared" si="2"/>
        <v>#N/A</v>
      </c>
      <c r="I15" s="38"/>
      <c r="J15" s="17" t="e">
        <f t="shared" si="0"/>
        <v>#N/A</v>
      </c>
      <c r="K15" s="17" t="e">
        <f t="shared" si="3"/>
        <v>#N/A</v>
      </c>
      <c r="L15" s="17" t="e">
        <f t="shared" si="4"/>
        <v>#N/A</v>
      </c>
      <c r="M15" s="38"/>
      <c r="N15" s="18">
        <f t="shared" si="5"/>
        <v>0</v>
      </c>
      <c r="O15" s="19">
        <f t="shared" si="6"/>
        <v>0</v>
      </c>
      <c r="P15" s="19">
        <f t="shared" si="7"/>
        <v>0</v>
      </c>
      <c r="Q15" s="18">
        <f t="shared" si="8"/>
        <v>0</v>
      </c>
      <c r="R15" s="18">
        <f t="shared" si="9"/>
        <v>0</v>
      </c>
      <c r="S15" s="18">
        <f t="shared" si="10"/>
        <v>0</v>
      </c>
      <c r="T15" s="18"/>
      <c r="U15" s="18"/>
      <c r="V15" s="21">
        <f t="shared" si="11"/>
        <v>0</v>
      </c>
      <c r="W15" s="22" t="str">
        <f t="shared" si="12"/>
        <v/>
      </c>
      <c r="X15" s="20" t="str">
        <f t="shared" si="13"/>
        <v/>
      </c>
      <c r="Y15" s="25" t="str">
        <f t="shared" si="14"/>
        <v/>
      </c>
      <c r="Z15" s="27" t="str">
        <f t="shared" si="15"/>
        <v/>
      </c>
      <c r="AF15" t="s">
        <v>344</v>
      </c>
      <c r="AG15" t="s">
        <v>367</v>
      </c>
      <c r="AH15" t="s">
        <v>368</v>
      </c>
      <c r="AI15" t="s">
        <v>408</v>
      </c>
      <c r="AJ15" s="42">
        <v>19</v>
      </c>
      <c r="AK15" s="42">
        <v>25</v>
      </c>
      <c r="AL15" s="42" t="s">
        <v>137</v>
      </c>
      <c r="AM15" s="42">
        <v>39</v>
      </c>
      <c r="AN15" s="42">
        <v>29</v>
      </c>
      <c r="AO15" s="42">
        <v>42</v>
      </c>
      <c r="AP15" s="42" t="s">
        <v>137</v>
      </c>
      <c r="AS15" s="2" t="s">
        <v>177</v>
      </c>
      <c r="AT15" s="3"/>
    </row>
    <row r="16" spans="1:60" x14ac:dyDescent="0.25">
      <c r="A16" s="17">
        <v>4</v>
      </c>
      <c r="B16" s="38"/>
      <c r="C16" s="39"/>
      <c r="D16" s="39"/>
      <c r="E16" s="38"/>
      <c r="F16" s="17" t="e">
        <f t="shared" si="1"/>
        <v>#N/A</v>
      </c>
      <c r="G16" s="38"/>
      <c r="H16" s="17" t="e">
        <f t="shared" si="2"/>
        <v>#N/A</v>
      </c>
      <c r="I16" s="38"/>
      <c r="J16" s="17" t="e">
        <f t="shared" si="0"/>
        <v>#N/A</v>
      </c>
      <c r="K16" s="17" t="e">
        <f t="shared" si="3"/>
        <v>#N/A</v>
      </c>
      <c r="L16" s="17" t="e">
        <f t="shared" si="4"/>
        <v>#N/A</v>
      </c>
      <c r="M16" s="38"/>
      <c r="N16" s="18">
        <f t="shared" si="5"/>
        <v>0</v>
      </c>
      <c r="O16" s="19">
        <f t="shared" si="6"/>
        <v>0</v>
      </c>
      <c r="P16" s="19">
        <f t="shared" si="7"/>
        <v>0</v>
      </c>
      <c r="Q16" s="18">
        <f t="shared" si="8"/>
        <v>0</v>
      </c>
      <c r="R16" s="18">
        <f t="shared" si="9"/>
        <v>0</v>
      </c>
      <c r="S16" s="18">
        <f t="shared" si="10"/>
        <v>0</v>
      </c>
      <c r="T16" s="18"/>
      <c r="U16" s="18"/>
      <c r="V16" s="21">
        <f t="shared" si="11"/>
        <v>0</v>
      </c>
      <c r="W16" s="22" t="str">
        <f t="shared" si="12"/>
        <v/>
      </c>
      <c r="X16" s="20" t="str">
        <f t="shared" si="13"/>
        <v/>
      </c>
      <c r="Y16" s="25" t="str">
        <f t="shared" si="14"/>
        <v/>
      </c>
      <c r="Z16" s="27" t="str">
        <f t="shared" si="15"/>
        <v/>
      </c>
      <c r="AF16" t="s">
        <v>345</v>
      </c>
      <c r="AG16" t="s">
        <v>367</v>
      </c>
      <c r="AH16" t="s">
        <v>368</v>
      </c>
      <c r="AI16" t="s">
        <v>408</v>
      </c>
      <c r="AJ16" s="42">
        <v>19</v>
      </c>
      <c r="AK16" s="42">
        <v>25</v>
      </c>
      <c r="AL16" s="42" t="s">
        <v>137</v>
      </c>
      <c r="AM16" s="42">
        <v>39</v>
      </c>
      <c r="AN16" s="42">
        <v>29</v>
      </c>
      <c r="AO16" s="42">
        <v>42</v>
      </c>
      <c r="AP16" s="42" t="s">
        <v>137</v>
      </c>
      <c r="AS16" s="4" t="s">
        <v>135</v>
      </c>
      <c r="AT16" s="5" t="s">
        <v>135</v>
      </c>
    </row>
    <row r="17" spans="1:46" x14ac:dyDescent="0.25">
      <c r="A17" s="17">
        <v>5</v>
      </c>
      <c r="B17" s="38"/>
      <c r="C17" s="39"/>
      <c r="D17" s="39"/>
      <c r="E17" s="38"/>
      <c r="F17" s="17" t="e">
        <f t="shared" si="1"/>
        <v>#N/A</v>
      </c>
      <c r="G17" s="38"/>
      <c r="H17" s="17" t="e">
        <f t="shared" si="2"/>
        <v>#N/A</v>
      </c>
      <c r="I17" s="38"/>
      <c r="J17" s="17" t="e">
        <f t="shared" si="0"/>
        <v>#N/A</v>
      </c>
      <c r="K17" s="17" t="e">
        <f t="shared" si="3"/>
        <v>#N/A</v>
      </c>
      <c r="L17" s="17" t="e">
        <f t="shared" si="4"/>
        <v>#N/A</v>
      </c>
      <c r="M17" s="38"/>
      <c r="N17" s="18">
        <f t="shared" si="5"/>
        <v>0</v>
      </c>
      <c r="O17" s="19">
        <f t="shared" si="6"/>
        <v>0</v>
      </c>
      <c r="P17" s="19">
        <f t="shared" si="7"/>
        <v>0</v>
      </c>
      <c r="Q17" s="18">
        <f t="shared" si="8"/>
        <v>0</v>
      </c>
      <c r="R17" s="18">
        <f t="shared" si="9"/>
        <v>0</v>
      </c>
      <c r="S17" s="18">
        <f t="shared" si="10"/>
        <v>0</v>
      </c>
      <c r="T17" s="18"/>
      <c r="U17" s="18"/>
      <c r="V17" s="21">
        <f t="shared" si="11"/>
        <v>0</v>
      </c>
      <c r="W17" s="22" t="str">
        <f t="shared" si="12"/>
        <v/>
      </c>
      <c r="X17" s="20" t="str">
        <f t="shared" si="13"/>
        <v/>
      </c>
      <c r="Y17" s="25" t="str">
        <f t="shared" si="14"/>
        <v/>
      </c>
      <c r="Z17" s="27" t="str">
        <f t="shared" si="15"/>
        <v/>
      </c>
      <c r="AF17" t="s">
        <v>346</v>
      </c>
      <c r="AG17" t="s">
        <v>367</v>
      </c>
      <c r="AH17" t="s">
        <v>368</v>
      </c>
      <c r="AI17" t="s">
        <v>408</v>
      </c>
      <c r="AJ17" s="42">
        <v>19</v>
      </c>
      <c r="AK17" s="42">
        <v>25</v>
      </c>
      <c r="AL17" s="42" t="s">
        <v>137</v>
      </c>
      <c r="AM17" s="42">
        <v>39</v>
      </c>
      <c r="AN17" s="42">
        <v>29</v>
      </c>
      <c r="AO17" s="42">
        <v>42</v>
      </c>
      <c r="AP17" s="42" t="s">
        <v>137</v>
      </c>
      <c r="AS17" s="4" t="s">
        <v>139</v>
      </c>
      <c r="AT17" s="5" t="s">
        <v>139</v>
      </c>
    </row>
    <row r="18" spans="1:46" x14ac:dyDescent="0.25">
      <c r="A18" s="17">
        <v>6</v>
      </c>
      <c r="B18" s="38"/>
      <c r="C18" s="39"/>
      <c r="D18" s="39"/>
      <c r="E18" s="38"/>
      <c r="F18" s="17" t="e">
        <f t="shared" si="1"/>
        <v>#N/A</v>
      </c>
      <c r="G18" s="38"/>
      <c r="H18" s="17" t="e">
        <f t="shared" si="2"/>
        <v>#N/A</v>
      </c>
      <c r="I18" s="38"/>
      <c r="J18" s="17" t="e">
        <f t="shared" si="0"/>
        <v>#N/A</v>
      </c>
      <c r="K18" s="17" t="e">
        <f t="shared" si="3"/>
        <v>#N/A</v>
      </c>
      <c r="L18" s="17" t="e">
        <f t="shared" si="4"/>
        <v>#N/A</v>
      </c>
      <c r="M18" s="38"/>
      <c r="N18" s="18">
        <f t="shared" si="5"/>
        <v>0</v>
      </c>
      <c r="O18" s="19">
        <f t="shared" si="6"/>
        <v>0</v>
      </c>
      <c r="P18" s="19">
        <f t="shared" si="7"/>
        <v>0</v>
      </c>
      <c r="Q18" s="18">
        <f t="shared" si="8"/>
        <v>0</v>
      </c>
      <c r="R18" s="18">
        <f t="shared" si="9"/>
        <v>0</v>
      </c>
      <c r="S18" s="18">
        <f t="shared" si="10"/>
        <v>0</v>
      </c>
      <c r="T18" s="18"/>
      <c r="U18" s="18"/>
      <c r="V18" s="21">
        <f t="shared" si="11"/>
        <v>0</v>
      </c>
      <c r="W18" s="22" t="str">
        <f t="shared" si="12"/>
        <v/>
      </c>
      <c r="X18" s="20" t="str">
        <f t="shared" si="13"/>
        <v/>
      </c>
      <c r="Y18" s="25" t="str">
        <f t="shared" si="14"/>
        <v/>
      </c>
      <c r="Z18" s="27" t="str">
        <f t="shared" si="15"/>
        <v/>
      </c>
      <c r="AF18" t="s">
        <v>347</v>
      </c>
      <c r="AG18" t="s">
        <v>367</v>
      </c>
      <c r="AH18" t="s">
        <v>368</v>
      </c>
      <c r="AI18" t="s">
        <v>408</v>
      </c>
      <c r="AJ18" s="42">
        <v>19</v>
      </c>
      <c r="AK18" s="42">
        <v>25</v>
      </c>
      <c r="AL18" s="42" t="s">
        <v>137</v>
      </c>
      <c r="AM18" s="42">
        <v>39</v>
      </c>
      <c r="AN18" s="42">
        <v>29</v>
      </c>
      <c r="AO18" s="42">
        <v>42</v>
      </c>
      <c r="AP18" s="42" t="s">
        <v>137</v>
      </c>
      <c r="AS18" s="4" t="s">
        <v>141</v>
      </c>
      <c r="AT18" s="5" t="s">
        <v>141</v>
      </c>
    </row>
    <row r="19" spans="1:46" x14ac:dyDescent="0.25">
      <c r="A19" s="17">
        <v>7</v>
      </c>
      <c r="B19" s="38"/>
      <c r="C19" s="39"/>
      <c r="D19" s="39"/>
      <c r="E19" s="38"/>
      <c r="F19" s="17" t="e">
        <f t="shared" si="1"/>
        <v>#N/A</v>
      </c>
      <c r="G19" s="38"/>
      <c r="H19" s="17" t="e">
        <f t="shared" si="2"/>
        <v>#N/A</v>
      </c>
      <c r="I19" s="38"/>
      <c r="J19" s="17" t="e">
        <f t="shared" si="0"/>
        <v>#N/A</v>
      </c>
      <c r="K19" s="17" t="e">
        <f t="shared" si="3"/>
        <v>#N/A</v>
      </c>
      <c r="L19" s="17" t="e">
        <f t="shared" si="4"/>
        <v>#N/A</v>
      </c>
      <c r="M19" s="38"/>
      <c r="N19" s="18">
        <f t="shared" si="5"/>
        <v>0</v>
      </c>
      <c r="O19" s="19">
        <f t="shared" si="6"/>
        <v>0</v>
      </c>
      <c r="P19" s="19">
        <f t="shared" si="7"/>
        <v>0</v>
      </c>
      <c r="Q19" s="18">
        <f t="shared" si="8"/>
        <v>0</v>
      </c>
      <c r="R19" s="18">
        <f t="shared" si="9"/>
        <v>0</v>
      </c>
      <c r="S19" s="18">
        <f t="shared" si="10"/>
        <v>0</v>
      </c>
      <c r="T19" s="18"/>
      <c r="U19" s="18"/>
      <c r="V19" s="21">
        <f t="shared" si="11"/>
        <v>0</v>
      </c>
      <c r="W19" s="22" t="str">
        <f t="shared" si="12"/>
        <v/>
      </c>
      <c r="X19" s="20" t="str">
        <f t="shared" si="13"/>
        <v/>
      </c>
      <c r="Y19" s="25" t="str">
        <f t="shared" si="14"/>
        <v/>
      </c>
      <c r="Z19" s="27" t="str">
        <f t="shared" si="15"/>
        <v/>
      </c>
      <c r="AF19" t="s">
        <v>348</v>
      </c>
      <c r="AG19" t="s">
        <v>367</v>
      </c>
      <c r="AH19" t="s">
        <v>368</v>
      </c>
      <c r="AI19" t="s">
        <v>408</v>
      </c>
      <c r="AJ19" s="42">
        <v>19</v>
      </c>
      <c r="AK19" s="42">
        <v>25</v>
      </c>
      <c r="AL19" s="42" t="s">
        <v>137</v>
      </c>
      <c r="AM19" s="42">
        <v>39</v>
      </c>
      <c r="AN19" s="42">
        <v>29</v>
      </c>
      <c r="AO19" s="42">
        <v>42</v>
      </c>
      <c r="AP19" s="42" t="s">
        <v>137</v>
      </c>
      <c r="AS19" s="4" t="s">
        <v>145</v>
      </c>
      <c r="AT19" s="5" t="s">
        <v>175</v>
      </c>
    </row>
    <row r="20" spans="1:46" x14ac:dyDescent="0.25">
      <c r="A20" s="17">
        <v>8</v>
      </c>
      <c r="B20" s="38"/>
      <c r="C20" s="39"/>
      <c r="D20" s="39"/>
      <c r="E20" s="38"/>
      <c r="F20" s="17" t="e">
        <f t="shared" si="1"/>
        <v>#N/A</v>
      </c>
      <c r="G20" s="38"/>
      <c r="H20" s="17" t="e">
        <f t="shared" si="2"/>
        <v>#N/A</v>
      </c>
      <c r="I20" s="38"/>
      <c r="J20" s="17" t="e">
        <f t="shared" si="0"/>
        <v>#N/A</v>
      </c>
      <c r="K20" s="17" t="e">
        <f t="shared" si="3"/>
        <v>#N/A</v>
      </c>
      <c r="L20" s="17" t="e">
        <f t="shared" si="4"/>
        <v>#N/A</v>
      </c>
      <c r="M20" s="38"/>
      <c r="N20" s="18">
        <f t="shared" si="5"/>
        <v>0</v>
      </c>
      <c r="O20" s="19">
        <f t="shared" si="6"/>
        <v>0</v>
      </c>
      <c r="P20" s="19">
        <f t="shared" si="7"/>
        <v>0</v>
      </c>
      <c r="Q20" s="18">
        <f t="shared" si="8"/>
        <v>0</v>
      </c>
      <c r="R20" s="18">
        <f t="shared" si="9"/>
        <v>0</v>
      </c>
      <c r="S20" s="18">
        <f t="shared" si="10"/>
        <v>0</v>
      </c>
      <c r="T20" s="18"/>
      <c r="U20" s="18"/>
      <c r="V20" s="21">
        <f t="shared" si="11"/>
        <v>0</v>
      </c>
      <c r="W20" s="22" t="str">
        <f t="shared" si="12"/>
        <v/>
      </c>
      <c r="X20" s="20" t="str">
        <f t="shared" si="13"/>
        <v/>
      </c>
      <c r="Y20" s="25" t="str">
        <f t="shared" si="14"/>
        <v/>
      </c>
      <c r="Z20" s="27" t="str">
        <f t="shared" si="15"/>
        <v/>
      </c>
      <c r="AF20" t="s">
        <v>349</v>
      </c>
      <c r="AG20" t="s">
        <v>367</v>
      </c>
      <c r="AH20" t="s">
        <v>368</v>
      </c>
      <c r="AI20" t="s">
        <v>408</v>
      </c>
      <c r="AJ20" s="42">
        <v>19</v>
      </c>
      <c r="AK20" s="42">
        <v>25</v>
      </c>
      <c r="AL20" s="42" t="s">
        <v>137</v>
      </c>
      <c r="AM20" s="42">
        <v>39</v>
      </c>
      <c r="AN20" s="42">
        <v>29</v>
      </c>
      <c r="AO20" s="42">
        <v>42</v>
      </c>
      <c r="AP20" s="42" t="s">
        <v>137</v>
      </c>
      <c r="AS20" s="4" t="s">
        <v>142</v>
      </c>
      <c r="AT20" s="5" t="s">
        <v>176</v>
      </c>
    </row>
    <row r="21" spans="1:46" x14ac:dyDescent="0.25">
      <c r="A21" s="17">
        <v>9</v>
      </c>
      <c r="B21" s="38"/>
      <c r="C21" s="39"/>
      <c r="D21" s="39"/>
      <c r="E21" s="38"/>
      <c r="F21" s="17" t="e">
        <f t="shared" si="1"/>
        <v>#N/A</v>
      </c>
      <c r="G21" s="38"/>
      <c r="H21" s="17" t="e">
        <f t="shared" si="2"/>
        <v>#N/A</v>
      </c>
      <c r="I21" s="38"/>
      <c r="J21" s="17" t="e">
        <f t="shared" si="0"/>
        <v>#N/A</v>
      </c>
      <c r="K21" s="17" t="e">
        <f t="shared" si="3"/>
        <v>#N/A</v>
      </c>
      <c r="L21" s="17" t="e">
        <f t="shared" si="4"/>
        <v>#N/A</v>
      </c>
      <c r="M21" s="38"/>
      <c r="N21" s="18">
        <f t="shared" si="5"/>
        <v>0</v>
      </c>
      <c r="O21" s="19">
        <f t="shared" si="6"/>
        <v>0</v>
      </c>
      <c r="P21" s="19">
        <f t="shared" si="7"/>
        <v>0</v>
      </c>
      <c r="Q21" s="18">
        <f t="shared" si="8"/>
        <v>0</v>
      </c>
      <c r="R21" s="18">
        <f t="shared" si="9"/>
        <v>0</v>
      </c>
      <c r="S21" s="18">
        <f t="shared" si="10"/>
        <v>0</v>
      </c>
      <c r="T21" s="18"/>
      <c r="U21" s="18"/>
      <c r="V21" s="21">
        <f t="shared" si="11"/>
        <v>0</v>
      </c>
      <c r="W21" s="22" t="str">
        <f t="shared" si="12"/>
        <v/>
      </c>
      <c r="X21" s="20" t="str">
        <f t="shared" si="13"/>
        <v/>
      </c>
      <c r="Y21" s="25" t="str">
        <f t="shared" si="14"/>
        <v/>
      </c>
      <c r="Z21" s="27" t="str">
        <f t="shared" si="15"/>
        <v/>
      </c>
      <c r="AF21" t="s">
        <v>350</v>
      </c>
      <c r="AG21" t="s">
        <v>367</v>
      </c>
      <c r="AH21" t="s">
        <v>368</v>
      </c>
      <c r="AI21" t="s">
        <v>408</v>
      </c>
      <c r="AJ21" s="42">
        <v>19</v>
      </c>
      <c r="AK21" s="42">
        <v>25</v>
      </c>
      <c r="AL21" s="42" t="s">
        <v>137</v>
      </c>
      <c r="AM21" s="42">
        <v>39</v>
      </c>
      <c r="AN21" s="42">
        <v>29</v>
      </c>
      <c r="AO21" s="42">
        <v>42</v>
      </c>
      <c r="AP21" s="42" t="s">
        <v>137</v>
      </c>
      <c r="AS21" s="4" t="s">
        <v>149</v>
      </c>
      <c r="AT21" s="5" t="s">
        <v>178</v>
      </c>
    </row>
    <row r="22" spans="1:46" x14ac:dyDescent="0.25">
      <c r="A22" s="17">
        <v>10</v>
      </c>
      <c r="B22" s="38"/>
      <c r="C22" s="39"/>
      <c r="D22" s="39"/>
      <c r="E22" s="38"/>
      <c r="F22" s="17" t="e">
        <f t="shared" si="1"/>
        <v>#N/A</v>
      </c>
      <c r="G22" s="38"/>
      <c r="H22" s="17" t="e">
        <f t="shared" si="2"/>
        <v>#N/A</v>
      </c>
      <c r="I22" s="38"/>
      <c r="J22" s="17" t="e">
        <f t="shared" si="0"/>
        <v>#N/A</v>
      </c>
      <c r="K22" s="17" t="e">
        <f t="shared" si="3"/>
        <v>#N/A</v>
      </c>
      <c r="L22" s="17" t="e">
        <f t="shared" si="4"/>
        <v>#N/A</v>
      </c>
      <c r="M22" s="38"/>
      <c r="N22" s="18">
        <f t="shared" si="5"/>
        <v>0</v>
      </c>
      <c r="O22" s="19">
        <f t="shared" si="6"/>
        <v>0</v>
      </c>
      <c r="P22" s="19">
        <f t="shared" si="7"/>
        <v>0</v>
      </c>
      <c r="Q22" s="18">
        <f t="shared" si="8"/>
        <v>0</v>
      </c>
      <c r="R22" s="18">
        <f t="shared" si="9"/>
        <v>0</v>
      </c>
      <c r="S22" s="18">
        <f t="shared" si="10"/>
        <v>0</v>
      </c>
      <c r="T22" s="18"/>
      <c r="U22" s="18"/>
      <c r="V22" s="21">
        <f t="shared" si="11"/>
        <v>0</v>
      </c>
      <c r="W22" s="22" t="str">
        <f t="shared" si="12"/>
        <v/>
      </c>
      <c r="X22" s="20" t="str">
        <f t="shared" si="13"/>
        <v/>
      </c>
      <c r="Y22" s="25" t="str">
        <f t="shared" si="14"/>
        <v/>
      </c>
      <c r="Z22" s="27" t="str">
        <f t="shared" si="15"/>
        <v/>
      </c>
      <c r="AF22" t="s">
        <v>351</v>
      </c>
      <c r="AG22" t="s">
        <v>367</v>
      </c>
      <c r="AH22" t="s">
        <v>368</v>
      </c>
      <c r="AI22" t="s">
        <v>408</v>
      </c>
      <c r="AJ22" s="42">
        <v>17</v>
      </c>
      <c r="AK22" s="42">
        <v>24</v>
      </c>
      <c r="AL22" s="42" t="s">
        <v>137</v>
      </c>
      <c r="AM22" s="42">
        <v>37</v>
      </c>
      <c r="AN22" s="42">
        <v>27</v>
      </c>
      <c r="AO22" s="42">
        <v>40</v>
      </c>
      <c r="AP22" s="42" t="s">
        <v>137</v>
      </c>
      <c r="AS22" s="4" t="s">
        <v>151</v>
      </c>
      <c r="AT22" s="5" t="s">
        <v>179</v>
      </c>
    </row>
    <row r="23" spans="1:46" x14ac:dyDescent="0.25">
      <c r="A23" s="17">
        <v>11</v>
      </c>
      <c r="B23" s="38"/>
      <c r="C23" s="39"/>
      <c r="D23" s="39"/>
      <c r="E23" s="38"/>
      <c r="F23" s="17" t="e">
        <f t="shared" si="1"/>
        <v>#N/A</v>
      </c>
      <c r="G23" s="38"/>
      <c r="H23" s="17" t="e">
        <f t="shared" si="2"/>
        <v>#N/A</v>
      </c>
      <c r="I23" s="38"/>
      <c r="J23" s="17" t="e">
        <f t="shared" si="0"/>
        <v>#N/A</v>
      </c>
      <c r="K23" s="17" t="e">
        <f t="shared" si="3"/>
        <v>#N/A</v>
      </c>
      <c r="L23" s="17" t="e">
        <f t="shared" si="4"/>
        <v>#N/A</v>
      </c>
      <c r="M23" s="38"/>
      <c r="N23" s="18">
        <f t="shared" si="5"/>
        <v>0</v>
      </c>
      <c r="O23" s="19">
        <f t="shared" si="6"/>
        <v>0</v>
      </c>
      <c r="P23" s="19">
        <f t="shared" si="7"/>
        <v>0</v>
      </c>
      <c r="Q23" s="18">
        <f t="shared" si="8"/>
        <v>0</v>
      </c>
      <c r="R23" s="18">
        <f t="shared" si="9"/>
        <v>0</v>
      </c>
      <c r="S23" s="18">
        <f t="shared" si="10"/>
        <v>0</v>
      </c>
      <c r="T23" s="18"/>
      <c r="U23" s="18"/>
      <c r="V23" s="21">
        <f t="shared" si="11"/>
        <v>0</v>
      </c>
      <c r="W23" s="22" t="str">
        <f t="shared" si="12"/>
        <v/>
      </c>
      <c r="X23" s="20" t="str">
        <f t="shared" si="13"/>
        <v/>
      </c>
      <c r="Y23" s="25" t="str">
        <f t="shared" si="14"/>
        <v/>
      </c>
      <c r="Z23" s="27" t="str">
        <f t="shared" si="15"/>
        <v/>
      </c>
      <c r="AF23" t="s">
        <v>352</v>
      </c>
      <c r="AG23" t="s">
        <v>367</v>
      </c>
      <c r="AH23" t="s">
        <v>368</v>
      </c>
      <c r="AI23" t="s">
        <v>408</v>
      </c>
      <c r="AJ23" s="42">
        <v>17</v>
      </c>
      <c r="AK23" s="42">
        <v>24</v>
      </c>
      <c r="AL23" s="42" t="s">
        <v>137</v>
      </c>
      <c r="AM23" s="42">
        <v>37</v>
      </c>
      <c r="AN23" s="42">
        <v>27</v>
      </c>
      <c r="AO23" s="42">
        <v>40</v>
      </c>
      <c r="AP23" s="42" t="s">
        <v>137</v>
      </c>
      <c r="AS23" s="4" t="s">
        <v>153</v>
      </c>
      <c r="AT23" s="5" t="s">
        <v>180</v>
      </c>
    </row>
    <row r="24" spans="1:46" x14ac:dyDescent="0.25">
      <c r="A24" s="17">
        <v>12</v>
      </c>
      <c r="B24" s="38"/>
      <c r="C24" s="39"/>
      <c r="D24" s="39"/>
      <c r="E24" s="38"/>
      <c r="F24" s="17" t="e">
        <f t="shared" si="1"/>
        <v>#N/A</v>
      </c>
      <c r="G24" s="38"/>
      <c r="H24" s="17" t="e">
        <f t="shared" si="2"/>
        <v>#N/A</v>
      </c>
      <c r="I24" s="38"/>
      <c r="J24" s="17" t="e">
        <f t="shared" si="0"/>
        <v>#N/A</v>
      </c>
      <c r="K24" s="17" t="e">
        <f t="shared" si="3"/>
        <v>#N/A</v>
      </c>
      <c r="L24" s="17" t="e">
        <f t="shared" si="4"/>
        <v>#N/A</v>
      </c>
      <c r="M24" s="38"/>
      <c r="N24" s="18">
        <f t="shared" si="5"/>
        <v>0</v>
      </c>
      <c r="O24" s="19">
        <f t="shared" si="6"/>
        <v>0</v>
      </c>
      <c r="P24" s="19">
        <f t="shared" si="7"/>
        <v>0</v>
      </c>
      <c r="Q24" s="18">
        <f t="shared" si="8"/>
        <v>0</v>
      </c>
      <c r="R24" s="18">
        <f t="shared" si="9"/>
        <v>0</v>
      </c>
      <c r="S24" s="18">
        <f t="shared" si="10"/>
        <v>0</v>
      </c>
      <c r="T24" s="18"/>
      <c r="U24" s="18"/>
      <c r="V24" s="21">
        <f t="shared" si="11"/>
        <v>0</v>
      </c>
      <c r="W24" s="22" t="str">
        <f t="shared" si="12"/>
        <v/>
      </c>
      <c r="X24" s="20" t="str">
        <f t="shared" si="13"/>
        <v/>
      </c>
      <c r="Y24" s="25" t="str">
        <f t="shared" si="14"/>
        <v/>
      </c>
      <c r="Z24" s="27" t="str">
        <f t="shared" si="15"/>
        <v/>
      </c>
      <c r="AF24" t="s">
        <v>353</v>
      </c>
      <c r="AG24" t="s">
        <v>367</v>
      </c>
      <c r="AH24" t="s">
        <v>368</v>
      </c>
      <c r="AI24" t="s">
        <v>408</v>
      </c>
      <c r="AJ24" s="42">
        <v>17</v>
      </c>
      <c r="AK24" s="42">
        <v>24</v>
      </c>
      <c r="AL24" s="42" t="s">
        <v>137</v>
      </c>
      <c r="AM24" s="42">
        <v>37</v>
      </c>
      <c r="AN24" s="42">
        <v>27</v>
      </c>
      <c r="AO24" s="42">
        <v>40</v>
      </c>
      <c r="AP24" s="42" t="s">
        <v>137</v>
      </c>
      <c r="AS24" s="4" t="s">
        <v>154</v>
      </c>
      <c r="AT24" s="5" t="s">
        <v>181</v>
      </c>
    </row>
    <row r="25" spans="1:46" x14ac:dyDescent="0.25">
      <c r="A25" s="17">
        <v>13</v>
      </c>
      <c r="B25" s="38"/>
      <c r="C25" s="39"/>
      <c r="D25" s="39"/>
      <c r="E25" s="38"/>
      <c r="F25" s="17" t="e">
        <f t="shared" si="1"/>
        <v>#N/A</v>
      </c>
      <c r="G25" s="38"/>
      <c r="H25" s="17" t="e">
        <f t="shared" si="2"/>
        <v>#N/A</v>
      </c>
      <c r="I25" s="38"/>
      <c r="J25" s="17" t="e">
        <f t="shared" si="0"/>
        <v>#N/A</v>
      </c>
      <c r="K25" s="17" t="e">
        <f t="shared" si="3"/>
        <v>#N/A</v>
      </c>
      <c r="L25" s="17" t="e">
        <f t="shared" si="4"/>
        <v>#N/A</v>
      </c>
      <c r="M25" s="38"/>
      <c r="N25" s="18">
        <f t="shared" si="5"/>
        <v>0</v>
      </c>
      <c r="O25" s="19">
        <f t="shared" si="6"/>
        <v>0</v>
      </c>
      <c r="P25" s="19">
        <f t="shared" si="7"/>
        <v>0</v>
      </c>
      <c r="Q25" s="18">
        <f t="shared" si="8"/>
        <v>0</v>
      </c>
      <c r="R25" s="18">
        <f t="shared" si="9"/>
        <v>0</v>
      </c>
      <c r="S25" s="18">
        <f t="shared" si="10"/>
        <v>0</v>
      </c>
      <c r="T25" s="18"/>
      <c r="U25" s="18"/>
      <c r="V25" s="21">
        <f t="shared" si="11"/>
        <v>0</v>
      </c>
      <c r="W25" s="22" t="str">
        <f t="shared" si="12"/>
        <v/>
      </c>
      <c r="X25" s="20" t="str">
        <f t="shared" si="13"/>
        <v/>
      </c>
      <c r="Y25" s="25" t="str">
        <f t="shared" si="14"/>
        <v/>
      </c>
      <c r="Z25" s="27" t="str">
        <f t="shared" si="15"/>
        <v/>
      </c>
      <c r="AF25" t="s">
        <v>354</v>
      </c>
      <c r="AG25" t="s">
        <v>367</v>
      </c>
      <c r="AH25" t="s">
        <v>368</v>
      </c>
      <c r="AI25" t="s">
        <v>408</v>
      </c>
      <c r="AJ25" s="42">
        <v>17</v>
      </c>
      <c r="AK25" s="42">
        <v>24</v>
      </c>
      <c r="AL25" s="42" t="s">
        <v>137</v>
      </c>
      <c r="AM25" s="42">
        <v>37</v>
      </c>
      <c r="AN25" s="42">
        <v>27</v>
      </c>
      <c r="AO25" s="42">
        <v>40</v>
      </c>
      <c r="AP25" s="42" t="s">
        <v>137</v>
      </c>
      <c r="AS25" s="4" t="s">
        <v>155</v>
      </c>
      <c r="AT25" s="5" t="s">
        <v>182</v>
      </c>
    </row>
    <row r="26" spans="1:46" x14ac:dyDescent="0.25">
      <c r="A26" s="17">
        <v>14</v>
      </c>
      <c r="B26" s="38"/>
      <c r="C26" s="39"/>
      <c r="D26" s="39"/>
      <c r="E26" s="38"/>
      <c r="F26" s="17" t="e">
        <f t="shared" si="1"/>
        <v>#N/A</v>
      </c>
      <c r="G26" s="38"/>
      <c r="H26" s="17" t="e">
        <f t="shared" si="2"/>
        <v>#N/A</v>
      </c>
      <c r="I26" s="38"/>
      <c r="J26" s="17" t="e">
        <f t="shared" si="0"/>
        <v>#N/A</v>
      </c>
      <c r="K26" s="17" t="e">
        <f t="shared" si="3"/>
        <v>#N/A</v>
      </c>
      <c r="L26" s="17" t="e">
        <f t="shared" si="4"/>
        <v>#N/A</v>
      </c>
      <c r="M26" s="38"/>
      <c r="N26" s="18">
        <f t="shared" si="5"/>
        <v>0</v>
      </c>
      <c r="O26" s="19">
        <f t="shared" si="6"/>
        <v>0</v>
      </c>
      <c r="P26" s="19">
        <f t="shared" si="7"/>
        <v>0</v>
      </c>
      <c r="Q26" s="18">
        <f t="shared" si="8"/>
        <v>0</v>
      </c>
      <c r="R26" s="18">
        <f t="shared" si="9"/>
        <v>0</v>
      </c>
      <c r="S26" s="18">
        <f t="shared" si="10"/>
        <v>0</v>
      </c>
      <c r="T26" s="18"/>
      <c r="U26" s="18"/>
      <c r="V26" s="21">
        <f t="shared" si="11"/>
        <v>0</v>
      </c>
      <c r="W26" s="22" t="str">
        <f t="shared" si="12"/>
        <v/>
      </c>
      <c r="X26" s="20" t="str">
        <f t="shared" si="13"/>
        <v/>
      </c>
      <c r="Y26" s="25" t="str">
        <f t="shared" si="14"/>
        <v/>
      </c>
      <c r="Z26" s="27" t="str">
        <f t="shared" si="15"/>
        <v/>
      </c>
      <c r="AF26" t="s">
        <v>355</v>
      </c>
      <c r="AG26" t="s">
        <v>367</v>
      </c>
      <c r="AH26" t="s">
        <v>368</v>
      </c>
      <c r="AI26" t="s">
        <v>408</v>
      </c>
      <c r="AJ26" s="42">
        <v>17</v>
      </c>
      <c r="AK26" s="42">
        <v>24</v>
      </c>
      <c r="AL26" s="42" t="s">
        <v>137</v>
      </c>
      <c r="AM26" s="42">
        <v>37</v>
      </c>
      <c r="AN26" s="42">
        <v>27</v>
      </c>
      <c r="AO26" s="42">
        <v>40</v>
      </c>
      <c r="AP26" s="42" t="s">
        <v>137</v>
      </c>
      <c r="AS26" s="4" t="s">
        <v>156</v>
      </c>
      <c r="AT26" s="5" t="s">
        <v>183</v>
      </c>
    </row>
    <row r="27" spans="1:46" ht="15.75" thickBot="1" x14ac:dyDescent="0.3">
      <c r="A27" s="17">
        <v>15</v>
      </c>
      <c r="B27" s="38"/>
      <c r="C27" s="39"/>
      <c r="D27" s="39"/>
      <c r="E27" s="38"/>
      <c r="F27" s="17" t="e">
        <f t="shared" si="1"/>
        <v>#N/A</v>
      </c>
      <c r="G27" s="38"/>
      <c r="H27" s="17" t="e">
        <f t="shared" si="2"/>
        <v>#N/A</v>
      </c>
      <c r="I27" s="38"/>
      <c r="J27" s="17" t="e">
        <f t="shared" si="0"/>
        <v>#N/A</v>
      </c>
      <c r="K27" s="17" t="e">
        <f t="shared" si="3"/>
        <v>#N/A</v>
      </c>
      <c r="L27" s="17" t="e">
        <f t="shared" si="4"/>
        <v>#N/A</v>
      </c>
      <c r="M27" s="38"/>
      <c r="N27" s="18">
        <f t="shared" si="5"/>
        <v>0</v>
      </c>
      <c r="O27" s="19">
        <f t="shared" si="6"/>
        <v>0</v>
      </c>
      <c r="P27" s="19">
        <f t="shared" si="7"/>
        <v>0</v>
      </c>
      <c r="Q27" s="18">
        <f t="shared" si="8"/>
        <v>0</v>
      </c>
      <c r="R27" s="18">
        <f t="shared" si="9"/>
        <v>0</v>
      </c>
      <c r="S27" s="18">
        <f t="shared" si="10"/>
        <v>0</v>
      </c>
      <c r="T27" s="18"/>
      <c r="U27" s="18"/>
      <c r="V27" s="21">
        <f t="shared" si="11"/>
        <v>0</v>
      </c>
      <c r="W27" s="22" t="str">
        <f t="shared" si="12"/>
        <v/>
      </c>
      <c r="X27" s="20" t="str">
        <f t="shared" si="13"/>
        <v/>
      </c>
      <c r="Y27" s="25" t="str">
        <f t="shared" si="14"/>
        <v/>
      </c>
      <c r="Z27" s="27" t="str">
        <f t="shared" si="15"/>
        <v/>
      </c>
      <c r="AF27" t="s">
        <v>356</v>
      </c>
      <c r="AG27" t="s">
        <v>367</v>
      </c>
      <c r="AH27" t="s">
        <v>368</v>
      </c>
      <c r="AI27" t="s">
        <v>408</v>
      </c>
      <c r="AJ27" s="42">
        <v>17</v>
      </c>
      <c r="AK27" s="42">
        <v>24</v>
      </c>
      <c r="AL27" s="42" t="s">
        <v>137</v>
      </c>
      <c r="AM27" s="42">
        <v>37</v>
      </c>
      <c r="AN27" s="42">
        <v>27</v>
      </c>
      <c r="AO27" s="42">
        <v>40</v>
      </c>
      <c r="AP27" s="42" t="s">
        <v>137</v>
      </c>
      <c r="AS27" s="6" t="s">
        <v>157</v>
      </c>
      <c r="AT27" s="7" t="s">
        <v>184</v>
      </c>
    </row>
    <row r="28" spans="1:46" ht="15.75" thickTop="1" x14ac:dyDescent="0.25">
      <c r="A28" s="17">
        <v>16</v>
      </c>
      <c r="B28" s="38"/>
      <c r="C28" s="39"/>
      <c r="D28" s="39"/>
      <c r="E28" s="38"/>
      <c r="F28" s="17" t="e">
        <f t="shared" si="1"/>
        <v>#N/A</v>
      </c>
      <c r="G28" s="38"/>
      <c r="H28" s="17" t="e">
        <f t="shared" si="2"/>
        <v>#N/A</v>
      </c>
      <c r="I28" s="38"/>
      <c r="J28" s="17" t="e">
        <f t="shared" si="0"/>
        <v>#N/A</v>
      </c>
      <c r="K28" s="17" t="e">
        <f t="shared" si="3"/>
        <v>#N/A</v>
      </c>
      <c r="L28" s="17" t="e">
        <f t="shared" si="4"/>
        <v>#N/A</v>
      </c>
      <c r="M28" s="38"/>
      <c r="N28" s="18">
        <f t="shared" si="5"/>
        <v>0</v>
      </c>
      <c r="O28" s="19">
        <f t="shared" si="6"/>
        <v>0</v>
      </c>
      <c r="P28" s="19">
        <f t="shared" si="7"/>
        <v>0</v>
      </c>
      <c r="Q28" s="18">
        <f t="shared" si="8"/>
        <v>0</v>
      </c>
      <c r="R28" s="18">
        <f t="shared" si="9"/>
        <v>0</v>
      </c>
      <c r="S28" s="18">
        <f t="shared" si="10"/>
        <v>0</v>
      </c>
      <c r="T28" s="18"/>
      <c r="U28" s="18"/>
      <c r="V28" s="21">
        <f t="shared" si="11"/>
        <v>0</v>
      </c>
      <c r="W28" s="22" t="str">
        <f t="shared" si="12"/>
        <v/>
      </c>
      <c r="X28" s="20" t="str">
        <f t="shared" si="13"/>
        <v/>
      </c>
      <c r="Y28" s="25" t="str">
        <f t="shared" si="14"/>
        <v/>
      </c>
      <c r="Z28" s="27" t="str">
        <f t="shared" si="15"/>
        <v/>
      </c>
      <c r="AF28" t="s">
        <v>357</v>
      </c>
      <c r="AG28" t="s">
        <v>367</v>
      </c>
      <c r="AH28" t="s">
        <v>368</v>
      </c>
      <c r="AI28" t="s">
        <v>408</v>
      </c>
      <c r="AJ28" s="42">
        <v>17</v>
      </c>
      <c r="AK28" s="42">
        <v>24</v>
      </c>
      <c r="AL28" s="42" t="s">
        <v>137</v>
      </c>
      <c r="AM28" s="42">
        <v>37</v>
      </c>
      <c r="AN28" s="42">
        <v>27</v>
      </c>
      <c r="AO28" s="42">
        <v>40</v>
      </c>
      <c r="AP28" s="42" t="s">
        <v>137</v>
      </c>
    </row>
    <row r="29" spans="1:46" x14ac:dyDescent="0.25">
      <c r="A29" s="17">
        <v>17</v>
      </c>
      <c r="B29" s="38"/>
      <c r="C29" s="39"/>
      <c r="D29" s="39"/>
      <c r="E29" s="38"/>
      <c r="F29" s="17" t="e">
        <f t="shared" si="1"/>
        <v>#N/A</v>
      </c>
      <c r="G29" s="38"/>
      <c r="H29" s="17" t="e">
        <f t="shared" si="2"/>
        <v>#N/A</v>
      </c>
      <c r="I29" s="38"/>
      <c r="J29" s="17" t="e">
        <f t="shared" si="0"/>
        <v>#N/A</v>
      </c>
      <c r="K29" s="17" t="e">
        <f t="shared" si="3"/>
        <v>#N/A</v>
      </c>
      <c r="L29" s="17" t="e">
        <f t="shared" si="4"/>
        <v>#N/A</v>
      </c>
      <c r="M29" s="38"/>
      <c r="N29" s="18">
        <f t="shared" si="5"/>
        <v>0</v>
      </c>
      <c r="O29" s="19">
        <f t="shared" si="6"/>
        <v>0</v>
      </c>
      <c r="P29" s="19">
        <f t="shared" si="7"/>
        <v>0</v>
      </c>
      <c r="Q29" s="18">
        <f t="shared" si="8"/>
        <v>0</v>
      </c>
      <c r="R29" s="18">
        <f t="shared" si="9"/>
        <v>0</v>
      </c>
      <c r="S29" s="18">
        <f t="shared" si="10"/>
        <v>0</v>
      </c>
      <c r="T29" s="18"/>
      <c r="U29" s="18"/>
      <c r="V29" s="21">
        <f t="shared" si="11"/>
        <v>0</v>
      </c>
      <c r="W29" s="22" t="str">
        <f t="shared" si="12"/>
        <v/>
      </c>
      <c r="X29" s="20" t="str">
        <f t="shared" si="13"/>
        <v/>
      </c>
      <c r="Y29" s="25" t="str">
        <f t="shared" si="14"/>
        <v/>
      </c>
      <c r="Z29" s="27" t="str">
        <f t="shared" si="15"/>
        <v/>
      </c>
      <c r="AF29" t="s">
        <v>358</v>
      </c>
      <c r="AG29" t="s">
        <v>367</v>
      </c>
      <c r="AH29" t="s">
        <v>368</v>
      </c>
      <c r="AI29" t="s">
        <v>408</v>
      </c>
      <c r="AJ29" s="42">
        <v>17</v>
      </c>
      <c r="AK29" s="42">
        <v>24</v>
      </c>
      <c r="AL29" s="42" t="s">
        <v>137</v>
      </c>
      <c r="AM29" s="42">
        <v>37</v>
      </c>
      <c r="AN29" s="42">
        <v>27</v>
      </c>
      <c r="AO29" s="42">
        <v>40</v>
      </c>
      <c r="AP29" s="42" t="s">
        <v>137</v>
      </c>
    </row>
    <row r="30" spans="1:46" x14ac:dyDescent="0.25">
      <c r="A30" s="17">
        <v>18</v>
      </c>
      <c r="B30" s="38"/>
      <c r="C30" s="39"/>
      <c r="D30" s="39"/>
      <c r="E30" s="38"/>
      <c r="F30" s="17" t="e">
        <f t="shared" si="1"/>
        <v>#N/A</v>
      </c>
      <c r="G30" s="38"/>
      <c r="H30" s="17" t="e">
        <f t="shared" si="2"/>
        <v>#N/A</v>
      </c>
      <c r="I30" s="38"/>
      <c r="J30" s="17" t="e">
        <f t="shared" si="0"/>
        <v>#N/A</v>
      </c>
      <c r="K30" s="17" t="e">
        <f t="shared" si="3"/>
        <v>#N/A</v>
      </c>
      <c r="L30" s="17" t="e">
        <f t="shared" si="4"/>
        <v>#N/A</v>
      </c>
      <c r="M30" s="38"/>
      <c r="N30" s="18">
        <f t="shared" si="5"/>
        <v>0</v>
      </c>
      <c r="O30" s="19">
        <f t="shared" si="6"/>
        <v>0</v>
      </c>
      <c r="P30" s="19">
        <f t="shared" si="7"/>
        <v>0</v>
      </c>
      <c r="Q30" s="18">
        <f t="shared" si="8"/>
        <v>0</v>
      </c>
      <c r="R30" s="18">
        <f t="shared" si="9"/>
        <v>0</v>
      </c>
      <c r="S30" s="18">
        <f t="shared" si="10"/>
        <v>0</v>
      </c>
      <c r="T30" s="18"/>
      <c r="U30" s="18"/>
      <c r="V30" s="21">
        <f t="shared" si="11"/>
        <v>0</v>
      </c>
      <c r="W30" s="22" t="str">
        <f t="shared" si="12"/>
        <v/>
      </c>
      <c r="X30" s="20" t="str">
        <f t="shared" si="13"/>
        <v/>
      </c>
      <c r="Y30" s="25" t="str">
        <f t="shared" si="14"/>
        <v/>
      </c>
      <c r="Z30" s="27" t="str">
        <f t="shared" si="15"/>
        <v/>
      </c>
      <c r="AF30" t="s">
        <v>359</v>
      </c>
      <c r="AG30" t="s">
        <v>367</v>
      </c>
      <c r="AH30" t="s">
        <v>368</v>
      </c>
      <c r="AI30" t="s">
        <v>408</v>
      </c>
      <c r="AJ30" s="42">
        <v>17</v>
      </c>
      <c r="AK30" s="42">
        <v>24</v>
      </c>
      <c r="AL30" s="42" t="s">
        <v>137</v>
      </c>
      <c r="AM30" s="42">
        <v>37</v>
      </c>
      <c r="AN30" s="42">
        <v>27</v>
      </c>
      <c r="AO30" s="42">
        <v>40</v>
      </c>
      <c r="AP30" s="42" t="s">
        <v>137</v>
      </c>
    </row>
    <row r="31" spans="1:46" x14ac:dyDescent="0.25">
      <c r="A31" s="17">
        <v>19</v>
      </c>
      <c r="B31" s="38"/>
      <c r="C31" s="39"/>
      <c r="D31" s="39"/>
      <c r="E31" s="38"/>
      <c r="F31" s="17" t="e">
        <f t="shared" si="1"/>
        <v>#N/A</v>
      </c>
      <c r="G31" s="38"/>
      <c r="H31" s="17" t="e">
        <f t="shared" si="2"/>
        <v>#N/A</v>
      </c>
      <c r="I31" s="38"/>
      <c r="J31" s="17" t="e">
        <f t="shared" si="0"/>
        <v>#N/A</v>
      </c>
      <c r="K31" s="17" t="e">
        <f t="shared" si="3"/>
        <v>#N/A</v>
      </c>
      <c r="L31" s="17" t="e">
        <f t="shared" si="4"/>
        <v>#N/A</v>
      </c>
      <c r="M31" s="38"/>
      <c r="N31" s="18">
        <f t="shared" si="5"/>
        <v>0</v>
      </c>
      <c r="O31" s="19">
        <f t="shared" si="6"/>
        <v>0</v>
      </c>
      <c r="P31" s="19">
        <f t="shared" si="7"/>
        <v>0</v>
      </c>
      <c r="Q31" s="18">
        <f t="shared" si="8"/>
        <v>0</v>
      </c>
      <c r="R31" s="18">
        <f t="shared" si="9"/>
        <v>0</v>
      </c>
      <c r="S31" s="18">
        <f t="shared" si="10"/>
        <v>0</v>
      </c>
      <c r="T31" s="18"/>
      <c r="U31" s="18"/>
      <c r="V31" s="21">
        <f t="shared" si="11"/>
        <v>0</v>
      </c>
      <c r="W31" s="22" t="str">
        <f t="shared" si="12"/>
        <v/>
      </c>
      <c r="X31" s="20" t="str">
        <f t="shared" si="13"/>
        <v/>
      </c>
      <c r="Y31" s="25" t="str">
        <f t="shared" si="14"/>
        <v/>
      </c>
      <c r="Z31" s="27" t="str">
        <f t="shared" si="15"/>
        <v/>
      </c>
      <c r="AF31" t="s">
        <v>360</v>
      </c>
      <c r="AG31" t="s">
        <v>367</v>
      </c>
      <c r="AH31" t="s">
        <v>368</v>
      </c>
      <c r="AI31" t="s">
        <v>408</v>
      </c>
      <c r="AJ31" s="42">
        <v>17</v>
      </c>
      <c r="AK31" s="42">
        <v>24</v>
      </c>
      <c r="AL31" s="42" t="s">
        <v>137</v>
      </c>
      <c r="AM31" s="42">
        <v>37</v>
      </c>
      <c r="AN31" s="42">
        <v>27</v>
      </c>
      <c r="AO31" s="42">
        <v>40</v>
      </c>
      <c r="AP31" s="42" t="s">
        <v>137</v>
      </c>
    </row>
    <row r="32" spans="1:46" x14ac:dyDescent="0.25">
      <c r="A32" s="17">
        <v>20</v>
      </c>
      <c r="B32" s="38"/>
      <c r="C32" s="39"/>
      <c r="D32" s="39"/>
      <c r="E32" s="38"/>
      <c r="F32" s="17" t="e">
        <f t="shared" si="1"/>
        <v>#N/A</v>
      </c>
      <c r="G32" s="38"/>
      <c r="H32" s="17" t="e">
        <f t="shared" si="2"/>
        <v>#N/A</v>
      </c>
      <c r="I32" s="38"/>
      <c r="J32" s="17" t="e">
        <f t="shared" si="0"/>
        <v>#N/A</v>
      </c>
      <c r="K32" s="17" t="e">
        <f t="shared" si="3"/>
        <v>#N/A</v>
      </c>
      <c r="L32" s="17" t="e">
        <f t="shared" si="4"/>
        <v>#N/A</v>
      </c>
      <c r="M32" s="38"/>
      <c r="N32" s="18">
        <f t="shared" si="5"/>
        <v>0</v>
      </c>
      <c r="O32" s="19">
        <f t="shared" si="6"/>
        <v>0</v>
      </c>
      <c r="P32" s="19">
        <f t="shared" si="7"/>
        <v>0</v>
      </c>
      <c r="Q32" s="18">
        <f t="shared" si="8"/>
        <v>0</v>
      </c>
      <c r="R32" s="18">
        <f t="shared" si="9"/>
        <v>0</v>
      </c>
      <c r="S32" s="18">
        <f t="shared" si="10"/>
        <v>0</v>
      </c>
      <c r="T32" s="18"/>
      <c r="U32" s="18"/>
      <c r="V32" s="21">
        <f t="shared" si="11"/>
        <v>0</v>
      </c>
      <c r="W32" s="22" t="str">
        <f t="shared" si="12"/>
        <v/>
      </c>
      <c r="X32" s="20" t="str">
        <f t="shared" si="13"/>
        <v/>
      </c>
      <c r="Y32" s="25" t="str">
        <f t="shared" si="14"/>
        <v/>
      </c>
      <c r="Z32" s="27" t="str">
        <f t="shared" si="15"/>
        <v/>
      </c>
      <c r="AF32" s="117" t="s">
        <v>361</v>
      </c>
      <c r="AG32" s="117" t="s">
        <v>367</v>
      </c>
      <c r="AH32" s="117" t="s">
        <v>368</v>
      </c>
      <c r="AI32" s="117" t="s">
        <v>410</v>
      </c>
      <c r="AJ32" s="118">
        <v>17</v>
      </c>
      <c r="AK32" s="118">
        <v>24</v>
      </c>
      <c r="AL32" s="118">
        <v>40</v>
      </c>
      <c r="AM32" s="118">
        <v>37</v>
      </c>
      <c r="AN32" s="118">
        <v>27</v>
      </c>
      <c r="AO32" s="118">
        <v>40</v>
      </c>
      <c r="AP32" s="118" t="s">
        <v>137</v>
      </c>
    </row>
    <row r="33" spans="1:42" x14ac:dyDescent="0.25">
      <c r="A33" s="17">
        <v>21</v>
      </c>
      <c r="B33" s="38"/>
      <c r="C33" s="39"/>
      <c r="D33" s="39"/>
      <c r="E33" s="38"/>
      <c r="F33" s="17" t="e">
        <f t="shared" si="1"/>
        <v>#N/A</v>
      </c>
      <c r="G33" s="38"/>
      <c r="H33" s="17" t="e">
        <f t="shared" si="2"/>
        <v>#N/A</v>
      </c>
      <c r="I33" s="38"/>
      <c r="J33" s="17" t="e">
        <f t="shared" si="0"/>
        <v>#N/A</v>
      </c>
      <c r="K33" s="17" t="e">
        <f t="shared" si="3"/>
        <v>#N/A</v>
      </c>
      <c r="L33" s="17" t="e">
        <f t="shared" si="4"/>
        <v>#N/A</v>
      </c>
      <c r="M33" s="38"/>
      <c r="N33" s="18">
        <f t="shared" si="5"/>
        <v>0</v>
      </c>
      <c r="O33" s="19">
        <f t="shared" si="6"/>
        <v>0</v>
      </c>
      <c r="P33" s="19">
        <f t="shared" si="7"/>
        <v>0</v>
      </c>
      <c r="Q33" s="18">
        <f t="shared" si="8"/>
        <v>0</v>
      </c>
      <c r="R33" s="18">
        <f t="shared" si="9"/>
        <v>0</v>
      </c>
      <c r="S33" s="18">
        <f t="shared" si="10"/>
        <v>0</v>
      </c>
      <c r="T33" s="18"/>
      <c r="U33" s="18"/>
      <c r="V33" s="21">
        <f t="shared" si="11"/>
        <v>0</v>
      </c>
      <c r="W33" s="22" t="str">
        <f t="shared" si="12"/>
        <v/>
      </c>
      <c r="X33" s="20" t="str">
        <f t="shared" si="13"/>
        <v/>
      </c>
      <c r="Y33" s="25" t="str">
        <f t="shared" si="14"/>
        <v/>
      </c>
      <c r="Z33" s="27" t="str">
        <f t="shared" si="15"/>
        <v/>
      </c>
      <c r="AF33" s="117" t="s">
        <v>362</v>
      </c>
      <c r="AG33" s="117" t="s">
        <v>367</v>
      </c>
      <c r="AH33" s="117" t="s">
        <v>368</v>
      </c>
      <c r="AI33" s="117" t="s">
        <v>410</v>
      </c>
      <c r="AJ33" s="118">
        <v>17</v>
      </c>
      <c r="AK33" s="118">
        <v>24</v>
      </c>
      <c r="AL33" s="118">
        <v>40</v>
      </c>
      <c r="AM33" s="118">
        <v>37</v>
      </c>
      <c r="AN33" s="118">
        <v>27</v>
      </c>
      <c r="AO33" s="118">
        <v>40</v>
      </c>
      <c r="AP33" s="118" t="s">
        <v>137</v>
      </c>
    </row>
    <row r="34" spans="1:42" x14ac:dyDescent="0.25">
      <c r="A34" s="17">
        <v>22</v>
      </c>
      <c r="B34" s="38"/>
      <c r="C34" s="39"/>
      <c r="D34" s="39"/>
      <c r="E34" s="38"/>
      <c r="F34" s="17" t="e">
        <f t="shared" si="1"/>
        <v>#N/A</v>
      </c>
      <c r="G34" s="38"/>
      <c r="H34" s="17" t="e">
        <f t="shared" si="2"/>
        <v>#N/A</v>
      </c>
      <c r="I34" s="38"/>
      <c r="J34" s="17" t="e">
        <f t="shared" si="0"/>
        <v>#N/A</v>
      </c>
      <c r="K34" s="17" t="e">
        <f t="shared" si="3"/>
        <v>#N/A</v>
      </c>
      <c r="L34" s="17" t="e">
        <f t="shared" si="4"/>
        <v>#N/A</v>
      </c>
      <c r="M34" s="38"/>
      <c r="N34" s="18">
        <f t="shared" si="5"/>
        <v>0</v>
      </c>
      <c r="O34" s="19">
        <f t="shared" si="6"/>
        <v>0</v>
      </c>
      <c r="P34" s="19">
        <f t="shared" si="7"/>
        <v>0</v>
      </c>
      <c r="Q34" s="18">
        <f t="shared" si="8"/>
        <v>0</v>
      </c>
      <c r="R34" s="18">
        <f t="shared" si="9"/>
        <v>0</v>
      </c>
      <c r="S34" s="18">
        <f t="shared" si="10"/>
        <v>0</v>
      </c>
      <c r="T34" s="18"/>
      <c r="U34" s="18"/>
      <c r="V34" s="21">
        <f t="shared" si="11"/>
        <v>0</v>
      </c>
      <c r="W34" s="22" t="str">
        <f t="shared" si="12"/>
        <v/>
      </c>
      <c r="X34" s="20" t="str">
        <f t="shared" si="13"/>
        <v/>
      </c>
      <c r="Y34" s="25" t="str">
        <f t="shared" si="14"/>
        <v/>
      </c>
      <c r="Z34" s="27" t="str">
        <f t="shared" si="15"/>
        <v/>
      </c>
      <c r="AF34" s="117" t="s">
        <v>363</v>
      </c>
      <c r="AG34" s="117" t="s">
        <v>367</v>
      </c>
      <c r="AH34" s="117" t="s">
        <v>368</v>
      </c>
      <c r="AI34" s="117" t="s">
        <v>410</v>
      </c>
      <c r="AJ34" s="118">
        <v>17</v>
      </c>
      <c r="AK34" s="118">
        <v>24</v>
      </c>
      <c r="AL34" s="118">
        <v>40</v>
      </c>
      <c r="AM34" s="118">
        <v>37</v>
      </c>
      <c r="AN34" s="118">
        <v>27</v>
      </c>
      <c r="AO34" s="118">
        <v>40</v>
      </c>
      <c r="AP34" s="118" t="s">
        <v>137</v>
      </c>
    </row>
    <row r="35" spans="1:42" x14ac:dyDescent="0.25">
      <c r="A35" s="17">
        <v>23</v>
      </c>
      <c r="B35" s="38"/>
      <c r="C35" s="39"/>
      <c r="D35" s="39"/>
      <c r="E35" s="38"/>
      <c r="F35" s="17" t="e">
        <f t="shared" si="1"/>
        <v>#N/A</v>
      </c>
      <c r="G35" s="38"/>
      <c r="H35" s="17" t="e">
        <f t="shared" si="2"/>
        <v>#N/A</v>
      </c>
      <c r="I35" s="38"/>
      <c r="J35" s="17" t="e">
        <f t="shared" si="0"/>
        <v>#N/A</v>
      </c>
      <c r="K35" s="17" t="e">
        <f t="shared" si="3"/>
        <v>#N/A</v>
      </c>
      <c r="L35" s="17" t="e">
        <f t="shared" si="4"/>
        <v>#N/A</v>
      </c>
      <c r="M35" s="38"/>
      <c r="N35" s="18">
        <f t="shared" si="5"/>
        <v>0</v>
      </c>
      <c r="O35" s="19">
        <f t="shared" si="6"/>
        <v>0</v>
      </c>
      <c r="P35" s="19">
        <f t="shared" si="7"/>
        <v>0</v>
      </c>
      <c r="Q35" s="18">
        <f t="shared" si="8"/>
        <v>0</v>
      </c>
      <c r="R35" s="18">
        <f t="shared" si="9"/>
        <v>0</v>
      </c>
      <c r="S35" s="18">
        <f t="shared" si="10"/>
        <v>0</v>
      </c>
      <c r="T35" s="18"/>
      <c r="U35" s="18"/>
      <c r="V35" s="21">
        <f t="shared" si="11"/>
        <v>0</v>
      </c>
      <c r="W35" s="22" t="str">
        <f t="shared" si="12"/>
        <v/>
      </c>
      <c r="X35" s="20" t="str">
        <f t="shared" si="13"/>
        <v/>
      </c>
      <c r="Y35" s="25" t="str">
        <f t="shared" si="14"/>
        <v/>
      </c>
      <c r="Z35" s="27" t="str">
        <f t="shared" si="15"/>
        <v/>
      </c>
      <c r="AF35" s="117" t="s">
        <v>364</v>
      </c>
      <c r="AG35" s="117" t="s">
        <v>367</v>
      </c>
      <c r="AH35" s="117" t="s">
        <v>368</v>
      </c>
      <c r="AI35" s="117" t="s">
        <v>410</v>
      </c>
      <c r="AJ35" s="118">
        <v>17</v>
      </c>
      <c r="AK35" s="118">
        <v>24</v>
      </c>
      <c r="AL35" s="118">
        <v>40</v>
      </c>
      <c r="AM35" s="118">
        <v>37</v>
      </c>
      <c r="AN35" s="118">
        <v>27</v>
      </c>
      <c r="AO35" s="118">
        <v>40</v>
      </c>
      <c r="AP35" s="118" t="s">
        <v>137</v>
      </c>
    </row>
    <row r="36" spans="1:42" x14ac:dyDescent="0.25">
      <c r="A36" s="17">
        <v>24</v>
      </c>
      <c r="B36" s="38"/>
      <c r="C36" s="39"/>
      <c r="D36" s="39"/>
      <c r="E36" s="38"/>
      <c r="F36" s="17" t="e">
        <f t="shared" si="1"/>
        <v>#N/A</v>
      </c>
      <c r="G36" s="38"/>
      <c r="H36" s="17" t="e">
        <f t="shared" si="2"/>
        <v>#N/A</v>
      </c>
      <c r="I36" s="38"/>
      <c r="J36" s="17" t="e">
        <f t="shared" si="0"/>
        <v>#N/A</v>
      </c>
      <c r="K36" s="17" t="e">
        <f t="shared" si="3"/>
        <v>#N/A</v>
      </c>
      <c r="L36" s="17" t="e">
        <f t="shared" si="4"/>
        <v>#N/A</v>
      </c>
      <c r="M36" s="38"/>
      <c r="N36" s="18">
        <f t="shared" si="5"/>
        <v>0</v>
      </c>
      <c r="O36" s="19">
        <f t="shared" si="6"/>
        <v>0</v>
      </c>
      <c r="P36" s="19">
        <f t="shared" si="7"/>
        <v>0</v>
      </c>
      <c r="Q36" s="18">
        <f t="shared" si="8"/>
        <v>0</v>
      </c>
      <c r="R36" s="18">
        <f t="shared" si="9"/>
        <v>0</v>
      </c>
      <c r="S36" s="18">
        <f t="shared" si="10"/>
        <v>0</v>
      </c>
      <c r="T36" s="18"/>
      <c r="U36" s="18"/>
      <c r="V36" s="21">
        <f t="shared" si="11"/>
        <v>0</v>
      </c>
      <c r="W36" s="22" t="str">
        <f t="shared" si="12"/>
        <v/>
      </c>
      <c r="X36" s="20" t="str">
        <f t="shared" si="13"/>
        <v/>
      </c>
      <c r="Y36" s="25" t="str">
        <f t="shared" si="14"/>
        <v/>
      </c>
      <c r="Z36" s="27" t="str">
        <f t="shared" si="15"/>
        <v/>
      </c>
      <c r="AF36" s="117" t="s">
        <v>365</v>
      </c>
      <c r="AG36" s="117" t="s">
        <v>367</v>
      </c>
      <c r="AH36" s="117" t="s">
        <v>368</v>
      </c>
      <c r="AI36" s="117" t="s">
        <v>410</v>
      </c>
      <c r="AJ36" s="118">
        <v>17</v>
      </c>
      <c r="AK36" s="118">
        <v>24</v>
      </c>
      <c r="AL36" s="118">
        <v>40</v>
      </c>
      <c r="AM36" s="118">
        <v>37</v>
      </c>
      <c r="AN36" s="118">
        <v>27</v>
      </c>
      <c r="AO36" s="118">
        <v>40</v>
      </c>
      <c r="AP36" s="118" t="s">
        <v>137</v>
      </c>
    </row>
    <row r="37" spans="1:42" x14ac:dyDescent="0.25">
      <c r="A37" s="17">
        <v>25</v>
      </c>
      <c r="B37" s="38"/>
      <c r="C37" s="39"/>
      <c r="D37" s="39"/>
      <c r="E37" s="38"/>
      <c r="F37" s="17" t="e">
        <f t="shared" si="1"/>
        <v>#N/A</v>
      </c>
      <c r="G37" s="38"/>
      <c r="H37" s="17" t="e">
        <f t="shared" si="2"/>
        <v>#N/A</v>
      </c>
      <c r="I37" s="38"/>
      <c r="J37" s="17" t="e">
        <f t="shared" si="0"/>
        <v>#N/A</v>
      </c>
      <c r="K37" s="17" t="e">
        <f t="shared" si="3"/>
        <v>#N/A</v>
      </c>
      <c r="L37" s="17" t="e">
        <f t="shared" si="4"/>
        <v>#N/A</v>
      </c>
      <c r="M37" s="38"/>
      <c r="N37" s="18">
        <f t="shared" si="5"/>
        <v>0</v>
      </c>
      <c r="O37" s="19">
        <f t="shared" si="6"/>
        <v>0</v>
      </c>
      <c r="P37" s="19">
        <f t="shared" si="7"/>
        <v>0</v>
      </c>
      <c r="Q37" s="18">
        <f t="shared" si="8"/>
        <v>0</v>
      </c>
      <c r="R37" s="18">
        <f t="shared" si="9"/>
        <v>0</v>
      </c>
      <c r="S37" s="18">
        <f t="shared" si="10"/>
        <v>0</v>
      </c>
      <c r="T37" s="18"/>
      <c r="U37" s="18"/>
      <c r="V37" s="21">
        <f t="shared" si="11"/>
        <v>0</v>
      </c>
      <c r="W37" s="22" t="str">
        <f t="shared" si="12"/>
        <v/>
      </c>
      <c r="X37" s="20" t="str">
        <f t="shared" si="13"/>
        <v/>
      </c>
      <c r="Y37" s="25" t="str">
        <f t="shared" si="14"/>
        <v/>
      </c>
      <c r="Z37" s="27" t="str">
        <f t="shared" si="15"/>
        <v/>
      </c>
      <c r="AF37" s="117" t="s">
        <v>366</v>
      </c>
      <c r="AG37" s="117" t="s">
        <v>367</v>
      </c>
      <c r="AH37" s="117" t="s">
        <v>368</v>
      </c>
      <c r="AI37" s="117" t="s">
        <v>410</v>
      </c>
      <c r="AJ37" s="118">
        <v>17</v>
      </c>
      <c r="AK37" s="118">
        <v>24</v>
      </c>
      <c r="AL37" s="118">
        <v>40</v>
      </c>
      <c r="AM37" s="118">
        <v>37</v>
      </c>
      <c r="AN37" s="118">
        <v>27</v>
      </c>
      <c r="AO37" s="118">
        <v>40</v>
      </c>
      <c r="AP37" s="118" t="s">
        <v>137</v>
      </c>
    </row>
    <row r="38" spans="1:42" x14ac:dyDescent="0.25">
      <c r="A38" s="17">
        <v>26</v>
      </c>
      <c r="B38" s="38"/>
      <c r="C38" s="39"/>
      <c r="D38" s="39"/>
      <c r="E38" s="38"/>
      <c r="F38" s="17" t="e">
        <f t="shared" si="1"/>
        <v>#N/A</v>
      </c>
      <c r="G38" s="38"/>
      <c r="H38" s="17" t="e">
        <f t="shared" si="2"/>
        <v>#N/A</v>
      </c>
      <c r="I38" s="38"/>
      <c r="J38" s="17" t="e">
        <f t="shared" si="0"/>
        <v>#N/A</v>
      </c>
      <c r="K38" s="17" t="e">
        <f t="shared" si="3"/>
        <v>#N/A</v>
      </c>
      <c r="L38" s="17" t="e">
        <f t="shared" si="4"/>
        <v>#N/A</v>
      </c>
      <c r="M38" s="38"/>
      <c r="N38" s="18">
        <f t="shared" si="5"/>
        <v>0</v>
      </c>
      <c r="O38" s="19">
        <f t="shared" si="6"/>
        <v>0</v>
      </c>
      <c r="P38" s="19">
        <f t="shared" si="7"/>
        <v>0</v>
      </c>
      <c r="Q38" s="18">
        <f t="shared" si="8"/>
        <v>0</v>
      </c>
      <c r="R38" s="18">
        <f t="shared" si="9"/>
        <v>0</v>
      </c>
      <c r="S38" s="18">
        <f t="shared" si="10"/>
        <v>0</v>
      </c>
      <c r="T38" s="18"/>
      <c r="U38" s="18"/>
      <c r="V38" s="21">
        <f t="shared" si="11"/>
        <v>0</v>
      </c>
      <c r="W38" s="22" t="str">
        <f t="shared" si="12"/>
        <v/>
      </c>
      <c r="X38" s="20" t="str">
        <f t="shared" si="13"/>
        <v/>
      </c>
      <c r="Y38" s="25" t="str">
        <f t="shared" si="14"/>
        <v/>
      </c>
      <c r="Z38" s="27" t="str">
        <f t="shared" si="15"/>
        <v/>
      </c>
      <c r="AJ38" s="42"/>
      <c r="AK38" s="42"/>
      <c r="AL38" s="42"/>
      <c r="AM38" s="42"/>
      <c r="AN38" s="42"/>
      <c r="AO38" s="42"/>
      <c r="AP38" s="42"/>
    </row>
    <row r="39" spans="1:42" x14ac:dyDescent="0.25">
      <c r="A39" s="17">
        <v>27</v>
      </c>
      <c r="B39" s="38"/>
      <c r="C39" s="39"/>
      <c r="D39" s="39"/>
      <c r="E39" s="38"/>
      <c r="F39" s="17" t="e">
        <f t="shared" si="1"/>
        <v>#N/A</v>
      </c>
      <c r="G39" s="38"/>
      <c r="H39" s="17" t="e">
        <f t="shared" si="2"/>
        <v>#N/A</v>
      </c>
      <c r="I39" s="38"/>
      <c r="J39" s="17" t="e">
        <f t="shared" si="0"/>
        <v>#N/A</v>
      </c>
      <c r="K39" s="17" t="e">
        <f t="shared" si="3"/>
        <v>#N/A</v>
      </c>
      <c r="L39" s="17" t="e">
        <f t="shared" si="4"/>
        <v>#N/A</v>
      </c>
      <c r="M39" s="38"/>
      <c r="N39" s="18">
        <f t="shared" si="5"/>
        <v>0</v>
      </c>
      <c r="O39" s="19">
        <f t="shared" si="6"/>
        <v>0</v>
      </c>
      <c r="P39" s="19">
        <f t="shared" si="7"/>
        <v>0</v>
      </c>
      <c r="Q39" s="18">
        <f t="shared" si="8"/>
        <v>0</v>
      </c>
      <c r="R39" s="18">
        <f t="shared" si="9"/>
        <v>0</v>
      </c>
      <c r="S39" s="18">
        <f t="shared" si="10"/>
        <v>0</v>
      </c>
      <c r="T39" s="18"/>
      <c r="U39" s="18"/>
      <c r="V39" s="21">
        <f t="shared" si="11"/>
        <v>0</v>
      </c>
      <c r="W39" s="22" t="str">
        <f t="shared" si="12"/>
        <v/>
      </c>
      <c r="X39" s="20" t="str">
        <f t="shared" si="13"/>
        <v/>
      </c>
      <c r="Y39" s="25" t="str">
        <f t="shared" si="14"/>
        <v/>
      </c>
      <c r="Z39" s="27" t="str">
        <f t="shared" si="15"/>
        <v/>
      </c>
      <c r="AJ39" s="42"/>
      <c r="AK39" s="42"/>
      <c r="AL39" s="42"/>
      <c r="AM39" s="42"/>
      <c r="AN39" s="42"/>
      <c r="AO39" s="42"/>
      <c r="AP39" s="42"/>
    </row>
    <row r="40" spans="1:42" x14ac:dyDescent="0.25">
      <c r="A40" s="17">
        <v>28</v>
      </c>
      <c r="B40" s="38"/>
      <c r="C40" s="39"/>
      <c r="D40" s="39"/>
      <c r="E40" s="38"/>
      <c r="F40" s="17" t="e">
        <f t="shared" si="1"/>
        <v>#N/A</v>
      </c>
      <c r="G40" s="38"/>
      <c r="H40" s="17" t="e">
        <f t="shared" si="2"/>
        <v>#N/A</v>
      </c>
      <c r="I40" s="38"/>
      <c r="J40" s="17" t="e">
        <f t="shared" si="0"/>
        <v>#N/A</v>
      </c>
      <c r="K40" s="17" t="e">
        <f t="shared" si="3"/>
        <v>#N/A</v>
      </c>
      <c r="L40" s="17" t="e">
        <f t="shared" si="4"/>
        <v>#N/A</v>
      </c>
      <c r="M40" s="38"/>
      <c r="N40" s="18">
        <f t="shared" si="5"/>
        <v>0</v>
      </c>
      <c r="O40" s="19">
        <f t="shared" si="6"/>
        <v>0</v>
      </c>
      <c r="P40" s="19">
        <f t="shared" si="7"/>
        <v>0</v>
      </c>
      <c r="Q40" s="18">
        <f t="shared" si="8"/>
        <v>0</v>
      </c>
      <c r="R40" s="18">
        <f t="shared" si="9"/>
        <v>0</v>
      </c>
      <c r="S40" s="18">
        <f t="shared" si="10"/>
        <v>0</v>
      </c>
      <c r="T40" s="18"/>
      <c r="U40" s="18"/>
      <c r="V40" s="21">
        <f t="shared" si="11"/>
        <v>0</v>
      </c>
      <c r="W40" s="22" t="str">
        <f t="shared" si="12"/>
        <v/>
      </c>
      <c r="X40" s="20" t="str">
        <f t="shared" si="13"/>
        <v/>
      </c>
      <c r="Y40" s="25" t="str">
        <f t="shared" si="14"/>
        <v/>
      </c>
      <c r="Z40" s="27" t="str">
        <f t="shared" si="15"/>
        <v/>
      </c>
      <c r="AJ40" s="42"/>
      <c r="AK40" s="42"/>
      <c r="AL40" s="42"/>
      <c r="AM40" s="42"/>
      <c r="AN40" s="42"/>
      <c r="AO40" s="42"/>
      <c r="AP40" s="42"/>
    </row>
    <row r="41" spans="1:42" x14ac:dyDescent="0.25">
      <c r="A41" s="17">
        <v>29</v>
      </c>
      <c r="B41" s="38"/>
      <c r="C41" s="39"/>
      <c r="D41" s="39"/>
      <c r="E41" s="38"/>
      <c r="F41" s="17" t="e">
        <f t="shared" si="1"/>
        <v>#N/A</v>
      </c>
      <c r="G41" s="38"/>
      <c r="H41" s="17" t="e">
        <f t="shared" si="2"/>
        <v>#N/A</v>
      </c>
      <c r="I41" s="38"/>
      <c r="J41" s="17" t="e">
        <f t="shared" si="0"/>
        <v>#N/A</v>
      </c>
      <c r="K41" s="17" t="e">
        <f t="shared" si="3"/>
        <v>#N/A</v>
      </c>
      <c r="L41" s="17" t="e">
        <f t="shared" si="4"/>
        <v>#N/A</v>
      </c>
      <c r="M41" s="38"/>
      <c r="N41" s="18">
        <f t="shared" si="5"/>
        <v>0</v>
      </c>
      <c r="O41" s="19">
        <f t="shared" si="6"/>
        <v>0</v>
      </c>
      <c r="P41" s="19">
        <f t="shared" si="7"/>
        <v>0</v>
      </c>
      <c r="Q41" s="18">
        <f t="shared" si="8"/>
        <v>0</v>
      </c>
      <c r="R41" s="18">
        <f t="shared" si="9"/>
        <v>0</v>
      </c>
      <c r="S41" s="18">
        <f t="shared" si="10"/>
        <v>0</v>
      </c>
      <c r="T41" s="18"/>
      <c r="U41" s="18"/>
      <c r="V41" s="21">
        <f t="shared" si="11"/>
        <v>0</v>
      </c>
      <c r="W41" s="22" t="str">
        <f t="shared" si="12"/>
        <v/>
      </c>
      <c r="X41" s="20" t="str">
        <f t="shared" si="13"/>
        <v/>
      </c>
      <c r="Y41" s="25" t="str">
        <f t="shared" si="14"/>
        <v/>
      </c>
      <c r="Z41" s="27" t="str">
        <f t="shared" si="15"/>
        <v/>
      </c>
      <c r="AJ41" s="42"/>
      <c r="AK41" s="42"/>
      <c r="AL41" s="42"/>
      <c r="AM41" s="42"/>
      <c r="AN41" s="42"/>
      <c r="AO41" s="42"/>
      <c r="AP41" s="42"/>
    </row>
    <row r="42" spans="1:42" ht="15.75" thickBot="1" x14ac:dyDescent="0.3">
      <c r="A42" s="29">
        <v>30</v>
      </c>
      <c r="B42" s="40"/>
      <c r="C42" s="41"/>
      <c r="D42" s="41"/>
      <c r="E42" s="38"/>
      <c r="F42" s="29" t="e">
        <f t="shared" si="1"/>
        <v>#N/A</v>
      </c>
      <c r="G42" s="40"/>
      <c r="H42" s="29" t="e">
        <f t="shared" si="2"/>
        <v>#N/A</v>
      </c>
      <c r="I42" s="40"/>
      <c r="J42" s="29" t="e">
        <f t="shared" si="0"/>
        <v>#N/A</v>
      </c>
      <c r="K42" s="29" t="e">
        <f t="shared" si="3"/>
        <v>#N/A</v>
      </c>
      <c r="L42" s="29" t="e">
        <f t="shared" si="4"/>
        <v>#N/A</v>
      </c>
      <c r="M42" s="40"/>
      <c r="N42" s="30">
        <f t="shared" si="5"/>
        <v>0</v>
      </c>
      <c r="O42" s="31">
        <f t="shared" si="6"/>
        <v>0</v>
      </c>
      <c r="P42" s="31">
        <f t="shared" si="7"/>
        <v>0</v>
      </c>
      <c r="Q42" s="30">
        <f t="shared" si="8"/>
        <v>0</v>
      </c>
      <c r="R42" s="30">
        <f t="shared" si="9"/>
        <v>0</v>
      </c>
      <c r="S42" s="30">
        <f t="shared" si="10"/>
        <v>0</v>
      </c>
      <c r="T42" s="30"/>
      <c r="U42" s="30"/>
      <c r="V42" s="32">
        <f t="shared" si="11"/>
        <v>0</v>
      </c>
      <c r="W42" s="23" t="str">
        <f t="shared" si="12"/>
        <v/>
      </c>
      <c r="X42" s="24" t="str">
        <f t="shared" si="13"/>
        <v/>
      </c>
      <c r="Y42" s="26" t="str">
        <f t="shared" si="14"/>
        <v/>
      </c>
      <c r="Z42" s="28" t="str">
        <f t="shared" si="15"/>
        <v/>
      </c>
      <c r="AJ42" s="42"/>
      <c r="AK42" s="42"/>
      <c r="AL42" s="42"/>
      <c r="AM42" s="42"/>
      <c r="AN42" s="42"/>
      <c r="AO42" s="42"/>
      <c r="AP42" s="42"/>
    </row>
    <row r="43" spans="1:42" ht="15.75" thickBo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13" t="s">
        <v>225</v>
      </c>
      <c r="X43" s="14">
        <f>SUM(X13:X42)</f>
        <v>0</v>
      </c>
      <c r="Y43" s="11" t="s">
        <v>223</v>
      </c>
      <c r="Z43" s="12">
        <f>SUM(Z13:Z42)</f>
        <v>0</v>
      </c>
      <c r="AJ43" s="42"/>
      <c r="AK43" s="42"/>
      <c r="AL43" s="42"/>
      <c r="AM43" s="42"/>
      <c r="AN43" s="42"/>
      <c r="AO43" s="42"/>
      <c r="AP43" s="42"/>
    </row>
    <row r="44" spans="1:42" ht="15.75" thickBot="1" x14ac:dyDescent="0.3">
      <c r="B44" s="10" t="s">
        <v>537</v>
      </c>
      <c r="W44" s="8"/>
      <c r="X44" s="9"/>
      <c r="Y44" s="15" t="s">
        <v>224</v>
      </c>
      <c r="Z44" s="16">
        <f>IF(X43&gt;20,0,80)</f>
        <v>80</v>
      </c>
      <c r="AJ44" s="42"/>
      <c r="AK44" s="42"/>
      <c r="AL44" s="42"/>
      <c r="AM44" s="42"/>
      <c r="AN44" s="42"/>
      <c r="AO44" s="42"/>
      <c r="AP44" s="42"/>
    </row>
    <row r="45" spans="1:42" ht="15.75" thickBot="1" x14ac:dyDescent="0.3"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9"/>
      <c r="X45" s="33"/>
      <c r="Y45" s="15" t="s">
        <v>17</v>
      </c>
      <c r="Z45" s="16">
        <f>SUM(Z43:Z44)</f>
        <v>80</v>
      </c>
      <c r="AJ45" s="42"/>
      <c r="AK45" s="42"/>
      <c r="AL45" s="42"/>
      <c r="AM45" s="42"/>
      <c r="AN45" s="42"/>
      <c r="AO45" s="42"/>
      <c r="AP45" s="42"/>
    </row>
    <row r="46" spans="1:42" x14ac:dyDescent="0.25"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2"/>
      <c r="AJ46" s="42"/>
      <c r="AK46" s="42"/>
      <c r="AL46" s="42"/>
      <c r="AM46" s="42"/>
      <c r="AN46" s="42"/>
      <c r="AO46" s="42"/>
      <c r="AP46" s="42"/>
    </row>
    <row r="47" spans="1:42" x14ac:dyDescent="0.25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2"/>
      <c r="AJ47" s="42"/>
      <c r="AK47" s="42"/>
      <c r="AL47" s="42"/>
      <c r="AM47" s="42"/>
      <c r="AN47" s="42"/>
      <c r="AO47" s="42"/>
      <c r="AP47" s="42"/>
    </row>
    <row r="48" spans="1:42" x14ac:dyDescent="0.25"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2"/>
      <c r="AJ48" s="42"/>
      <c r="AK48" s="42"/>
      <c r="AL48" s="42"/>
      <c r="AM48" s="42"/>
      <c r="AN48" s="42"/>
      <c r="AO48" s="42"/>
      <c r="AP48" s="42"/>
    </row>
    <row r="49" spans="2:42" x14ac:dyDescent="0.25"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2"/>
      <c r="AJ49" s="42"/>
      <c r="AK49" s="42"/>
      <c r="AL49" s="42"/>
      <c r="AM49" s="42"/>
      <c r="AN49" s="42"/>
      <c r="AO49" s="42"/>
      <c r="AP49" s="42"/>
    </row>
    <row r="50" spans="2:42" ht="15.75" thickBot="1" x14ac:dyDescent="0.3"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5"/>
      <c r="AJ50" s="42"/>
      <c r="AK50" s="42"/>
      <c r="AL50" s="42"/>
      <c r="AM50" s="42"/>
      <c r="AN50" s="42"/>
      <c r="AO50" s="42"/>
      <c r="AP50" s="42"/>
    </row>
    <row r="51" spans="2:42" x14ac:dyDescent="0.25">
      <c r="AJ51" s="42"/>
      <c r="AK51" s="42"/>
      <c r="AL51" s="42"/>
      <c r="AM51" s="42"/>
      <c r="AN51" s="42"/>
      <c r="AO51" s="42"/>
      <c r="AP51" s="42"/>
    </row>
    <row r="52" spans="2:42" x14ac:dyDescent="0.25">
      <c r="AJ52" s="42"/>
      <c r="AK52" s="42"/>
      <c r="AL52" s="42"/>
      <c r="AM52" s="42"/>
      <c r="AN52" s="42"/>
      <c r="AO52" s="42"/>
      <c r="AP52" s="42"/>
    </row>
    <row r="53" spans="2:42" x14ac:dyDescent="0.25">
      <c r="AJ53" s="42"/>
      <c r="AK53" s="42"/>
      <c r="AL53" s="42"/>
      <c r="AM53" s="42"/>
      <c r="AN53" s="42"/>
      <c r="AO53" s="42"/>
      <c r="AP53" s="42"/>
    </row>
    <row r="54" spans="2:42" x14ac:dyDescent="0.25">
      <c r="AJ54" s="42"/>
      <c r="AK54" s="42"/>
      <c r="AL54" s="42"/>
      <c r="AM54" s="42"/>
      <c r="AN54" s="42"/>
      <c r="AO54" s="42"/>
      <c r="AP54" s="42"/>
    </row>
    <row r="55" spans="2:42" x14ac:dyDescent="0.25">
      <c r="AJ55" s="42"/>
      <c r="AK55" s="42"/>
      <c r="AL55" s="42"/>
      <c r="AM55" s="42"/>
      <c r="AN55" s="42"/>
      <c r="AO55" s="42"/>
      <c r="AP55" s="42"/>
    </row>
    <row r="56" spans="2:42" x14ac:dyDescent="0.25">
      <c r="AJ56" s="42"/>
      <c r="AK56" s="42"/>
      <c r="AL56" s="42"/>
      <c r="AM56" s="42"/>
      <c r="AN56" s="42"/>
      <c r="AO56" s="42"/>
      <c r="AP56" s="42"/>
    </row>
    <row r="57" spans="2:42" x14ac:dyDescent="0.25">
      <c r="AJ57" s="42"/>
      <c r="AK57" s="42"/>
      <c r="AL57" s="42"/>
      <c r="AM57" s="42"/>
      <c r="AN57" s="42"/>
      <c r="AO57" s="42"/>
      <c r="AP57" s="42"/>
    </row>
    <row r="58" spans="2:42" x14ac:dyDescent="0.25">
      <c r="AJ58" s="42"/>
      <c r="AK58" s="42"/>
      <c r="AL58" s="42"/>
      <c r="AM58" s="42"/>
      <c r="AN58" s="42"/>
      <c r="AO58" s="42"/>
      <c r="AP58" s="42"/>
    </row>
    <row r="59" spans="2:42" x14ac:dyDescent="0.25">
      <c r="AJ59" s="42"/>
      <c r="AK59" s="42"/>
      <c r="AL59" s="42"/>
      <c r="AM59" s="42"/>
      <c r="AN59" s="42"/>
      <c r="AO59" s="42"/>
      <c r="AP59" s="42"/>
    </row>
    <row r="60" spans="2:42" x14ac:dyDescent="0.25">
      <c r="AJ60" s="42"/>
      <c r="AK60" s="42"/>
      <c r="AL60" s="42"/>
      <c r="AM60" s="42"/>
      <c r="AN60" s="42"/>
      <c r="AO60" s="42"/>
      <c r="AP60" s="42"/>
    </row>
    <row r="61" spans="2:42" x14ac:dyDescent="0.25">
      <c r="AJ61" s="42"/>
      <c r="AK61" s="42"/>
      <c r="AL61" s="42"/>
      <c r="AM61" s="42"/>
      <c r="AN61" s="42"/>
      <c r="AO61" s="42"/>
      <c r="AP61" s="42"/>
    </row>
    <row r="62" spans="2:42" x14ac:dyDescent="0.25">
      <c r="AJ62" s="42"/>
      <c r="AK62" s="42"/>
      <c r="AL62" s="42"/>
      <c r="AM62" s="42"/>
      <c r="AN62" s="42"/>
      <c r="AO62" s="42"/>
      <c r="AP62" s="42"/>
    </row>
    <row r="63" spans="2:42" x14ac:dyDescent="0.25">
      <c r="AJ63" s="42"/>
      <c r="AK63" s="42"/>
      <c r="AL63" s="42"/>
      <c r="AM63" s="42"/>
      <c r="AN63" s="42"/>
      <c r="AO63" s="42"/>
      <c r="AP63" s="42"/>
    </row>
    <row r="64" spans="2:42" x14ac:dyDescent="0.25">
      <c r="AJ64" s="42"/>
      <c r="AK64" s="42"/>
      <c r="AL64" s="42"/>
      <c r="AM64" s="42"/>
      <c r="AN64" s="42"/>
      <c r="AO64" s="42"/>
      <c r="AP64" s="42"/>
    </row>
    <row r="65" spans="36:42" x14ac:dyDescent="0.25">
      <c r="AJ65" s="42"/>
      <c r="AK65" s="42"/>
      <c r="AL65" s="42"/>
      <c r="AM65" s="42"/>
      <c r="AN65" s="42"/>
      <c r="AO65" s="42"/>
      <c r="AP65" s="42"/>
    </row>
    <row r="66" spans="36:42" x14ac:dyDescent="0.25">
      <c r="AJ66" s="42"/>
      <c r="AK66" s="42"/>
      <c r="AL66" s="42"/>
      <c r="AM66" s="42"/>
      <c r="AN66" s="42"/>
      <c r="AO66" s="42"/>
      <c r="AP66" s="42"/>
    </row>
    <row r="67" spans="36:42" x14ac:dyDescent="0.25">
      <c r="AJ67" s="42"/>
      <c r="AK67" s="42"/>
      <c r="AL67" s="42"/>
      <c r="AM67" s="42"/>
      <c r="AN67" s="42"/>
      <c r="AO67" s="42"/>
      <c r="AP67" s="42"/>
    </row>
    <row r="68" spans="36:42" x14ac:dyDescent="0.25">
      <c r="AJ68" s="42"/>
      <c r="AK68" s="42"/>
      <c r="AL68" s="42"/>
      <c r="AM68" s="42"/>
      <c r="AN68" s="42"/>
      <c r="AO68" s="42"/>
      <c r="AP68" s="42"/>
    </row>
    <row r="69" spans="36:42" x14ac:dyDescent="0.25">
      <c r="AJ69" s="42"/>
      <c r="AK69" s="42"/>
      <c r="AL69" s="42"/>
      <c r="AM69" s="42"/>
      <c r="AN69" s="42"/>
      <c r="AO69" s="42"/>
      <c r="AP69" s="42"/>
    </row>
    <row r="70" spans="36:42" x14ac:dyDescent="0.25">
      <c r="AJ70" s="42"/>
      <c r="AK70" s="42"/>
      <c r="AL70" s="42"/>
      <c r="AM70" s="42"/>
      <c r="AN70" s="42"/>
      <c r="AO70" s="42"/>
      <c r="AP70" s="42"/>
    </row>
    <row r="71" spans="36:42" x14ac:dyDescent="0.25">
      <c r="AJ71" s="42"/>
      <c r="AK71" s="42"/>
      <c r="AL71" s="42"/>
      <c r="AM71" s="42"/>
      <c r="AN71" s="42"/>
      <c r="AO71" s="42"/>
      <c r="AP71" s="42"/>
    </row>
    <row r="72" spans="36:42" x14ac:dyDescent="0.25">
      <c r="AJ72" s="42"/>
      <c r="AK72" s="42"/>
      <c r="AL72" s="42"/>
      <c r="AM72" s="42"/>
      <c r="AN72" s="42"/>
      <c r="AO72" s="42"/>
      <c r="AP72" s="42"/>
    </row>
    <row r="73" spans="36:42" x14ac:dyDescent="0.25">
      <c r="AJ73" s="42"/>
      <c r="AK73" s="42"/>
      <c r="AL73" s="42"/>
      <c r="AM73" s="42"/>
      <c r="AN73" s="42"/>
      <c r="AO73" s="42"/>
      <c r="AP73" s="42"/>
    </row>
    <row r="74" spans="36:42" x14ac:dyDescent="0.25">
      <c r="AJ74" s="42"/>
      <c r="AK74" s="42"/>
      <c r="AL74" s="42"/>
      <c r="AM74" s="42"/>
      <c r="AN74" s="42"/>
      <c r="AO74" s="42"/>
      <c r="AP74" s="42"/>
    </row>
    <row r="75" spans="36:42" x14ac:dyDescent="0.25">
      <c r="AJ75" s="42"/>
      <c r="AK75" s="42"/>
      <c r="AL75" s="42"/>
      <c r="AM75" s="42"/>
      <c r="AN75" s="42"/>
      <c r="AO75" s="42"/>
      <c r="AP75" s="42"/>
    </row>
    <row r="76" spans="36:42" x14ac:dyDescent="0.25">
      <c r="AJ76" s="42"/>
      <c r="AK76" s="42"/>
      <c r="AL76" s="42"/>
      <c r="AM76" s="42"/>
      <c r="AN76" s="42"/>
      <c r="AO76" s="42"/>
      <c r="AP76" s="42"/>
    </row>
    <row r="77" spans="36:42" x14ac:dyDescent="0.25">
      <c r="AJ77" s="42"/>
      <c r="AK77" s="42"/>
      <c r="AL77" s="42"/>
      <c r="AM77" s="42"/>
      <c r="AN77" s="42"/>
      <c r="AO77" s="42"/>
      <c r="AP77" s="42"/>
    </row>
    <row r="78" spans="36:42" x14ac:dyDescent="0.25">
      <c r="AJ78" s="42"/>
      <c r="AK78" s="42"/>
      <c r="AL78" s="42"/>
      <c r="AM78" s="42"/>
      <c r="AN78" s="42"/>
      <c r="AO78" s="42"/>
      <c r="AP78" s="42"/>
    </row>
    <row r="79" spans="36:42" x14ac:dyDescent="0.25">
      <c r="AJ79" s="42"/>
      <c r="AK79" s="42"/>
      <c r="AL79" s="42"/>
      <c r="AM79" s="42"/>
      <c r="AN79" s="42"/>
      <c r="AO79" s="42"/>
      <c r="AP79" s="42"/>
    </row>
    <row r="80" spans="36:42" x14ac:dyDescent="0.25">
      <c r="AJ80" s="42"/>
      <c r="AK80" s="42"/>
      <c r="AL80" s="42"/>
      <c r="AM80" s="42"/>
      <c r="AN80" s="42"/>
      <c r="AO80" s="42"/>
      <c r="AP80" s="42"/>
    </row>
    <row r="81" spans="36:42" x14ac:dyDescent="0.25">
      <c r="AJ81" s="42"/>
      <c r="AK81" s="42"/>
      <c r="AL81" s="42"/>
      <c r="AM81" s="42"/>
      <c r="AN81" s="42"/>
      <c r="AO81" s="42"/>
      <c r="AP81" s="42"/>
    </row>
    <row r="82" spans="36:42" x14ac:dyDescent="0.25">
      <c r="AJ82" s="42"/>
      <c r="AK82" s="42"/>
      <c r="AL82" s="42"/>
      <c r="AM82" s="42"/>
      <c r="AN82" s="42"/>
      <c r="AO82" s="42"/>
      <c r="AP82" s="42"/>
    </row>
    <row r="83" spans="36:42" x14ac:dyDescent="0.25">
      <c r="AJ83" s="42"/>
      <c r="AK83" s="42"/>
      <c r="AL83" s="42"/>
      <c r="AM83" s="42"/>
      <c r="AN83" s="42"/>
      <c r="AO83" s="42"/>
      <c r="AP83" s="42"/>
    </row>
    <row r="84" spans="36:42" x14ac:dyDescent="0.25">
      <c r="AJ84" s="42"/>
      <c r="AK84" s="42"/>
      <c r="AL84" s="42"/>
      <c r="AM84" s="42"/>
      <c r="AN84" s="42"/>
      <c r="AO84" s="42"/>
      <c r="AP84" s="42"/>
    </row>
    <row r="85" spans="36:42" x14ac:dyDescent="0.25">
      <c r="AJ85" s="42"/>
      <c r="AK85" s="42"/>
      <c r="AL85" s="42"/>
      <c r="AM85" s="42"/>
      <c r="AN85" s="42"/>
      <c r="AO85" s="42"/>
      <c r="AP85" s="42"/>
    </row>
    <row r="86" spans="36:42" x14ac:dyDescent="0.25">
      <c r="AJ86" s="42"/>
      <c r="AK86" s="42"/>
      <c r="AL86" s="42"/>
      <c r="AM86" s="42"/>
      <c r="AN86" s="42"/>
      <c r="AO86" s="42"/>
      <c r="AP86" s="42"/>
    </row>
    <row r="87" spans="36:42" x14ac:dyDescent="0.25">
      <c r="AJ87" s="42"/>
      <c r="AK87" s="42"/>
      <c r="AL87" s="42"/>
      <c r="AM87" s="42"/>
      <c r="AN87" s="42"/>
      <c r="AO87" s="42"/>
      <c r="AP87" s="42"/>
    </row>
    <row r="88" spans="36:42" x14ac:dyDescent="0.25">
      <c r="AJ88" s="42"/>
      <c r="AK88" s="42"/>
      <c r="AL88" s="42"/>
      <c r="AM88" s="42"/>
      <c r="AN88" s="42"/>
      <c r="AO88" s="42"/>
      <c r="AP88" s="42"/>
    </row>
    <row r="89" spans="36:42" x14ac:dyDescent="0.25">
      <c r="AJ89" s="42"/>
      <c r="AK89" s="42"/>
      <c r="AL89" s="42"/>
      <c r="AM89" s="42"/>
      <c r="AN89" s="42"/>
      <c r="AO89" s="42"/>
      <c r="AP89" s="42"/>
    </row>
    <row r="90" spans="36:42" x14ac:dyDescent="0.25">
      <c r="AJ90" s="42"/>
      <c r="AK90" s="42"/>
      <c r="AL90" s="42"/>
      <c r="AM90" s="42"/>
      <c r="AN90" s="42"/>
      <c r="AO90" s="42"/>
      <c r="AP90" s="42"/>
    </row>
    <row r="91" spans="36:42" x14ac:dyDescent="0.25">
      <c r="AJ91" s="42"/>
      <c r="AK91" s="42"/>
      <c r="AL91" s="42"/>
      <c r="AM91" s="42"/>
      <c r="AN91" s="42"/>
      <c r="AO91" s="42"/>
      <c r="AP91" s="42"/>
    </row>
    <row r="92" spans="36:42" x14ac:dyDescent="0.25">
      <c r="AJ92" s="42"/>
      <c r="AK92" s="42"/>
      <c r="AL92" s="42"/>
      <c r="AM92" s="42"/>
      <c r="AN92" s="42"/>
      <c r="AO92" s="42"/>
      <c r="AP92" s="42"/>
    </row>
    <row r="93" spans="36:42" x14ac:dyDescent="0.25">
      <c r="AJ93" s="42"/>
      <c r="AK93" s="42"/>
      <c r="AL93" s="42"/>
      <c r="AM93" s="42"/>
      <c r="AN93" s="42"/>
      <c r="AO93" s="42"/>
      <c r="AP93" s="42"/>
    </row>
    <row r="94" spans="36:42" x14ac:dyDescent="0.25">
      <c r="AJ94" s="42"/>
      <c r="AK94" s="42"/>
      <c r="AL94" s="42"/>
      <c r="AM94" s="42"/>
      <c r="AN94" s="42"/>
      <c r="AO94" s="42"/>
      <c r="AP94" s="42"/>
    </row>
    <row r="95" spans="36:42" x14ac:dyDescent="0.25">
      <c r="AJ95" s="42"/>
      <c r="AK95" s="42"/>
      <c r="AL95" s="42"/>
      <c r="AM95" s="42"/>
      <c r="AN95" s="42"/>
      <c r="AO95" s="42"/>
      <c r="AP95" s="42"/>
    </row>
    <row r="96" spans="36:42" x14ac:dyDescent="0.25">
      <c r="AJ96" s="42"/>
      <c r="AK96" s="42"/>
      <c r="AL96" s="42"/>
      <c r="AM96" s="42"/>
      <c r="AN96" s="42"/>
      <c r="AO96" s="42"/>
      <c r="AP96" s="42"/>
    </row>
    <row r="97" spans="36:42" x14ac:dyDescent="0.25">
      <c r="AJ97" s="42"/>
      <c r="AK97" s="42"/>
      <c r="AL97" s="42"/>
      <c r="AM97" s="42"/>
      <c r="AN97" s="42"/>
      <c r="AO97" s="42"/>
      <c r="AP97" s="42"/>
    </row>
    <row r="98" spans="36:42" x14ac:dyDescent="0.25">
      <c r="AJ98" s="42"/>
      <c r="AK98" s="42"/>
      <c r="AL98" s="42"/>
      <c r="AM98" s="42"/>
      <c r="AN98" s="42"/>
      <c r="AO98" s="42"/>
      <c r="AP98" s="42"/>
    </row>
    <row r="99" spans="36:42" x14ac:dyDescent="0.25">
      <c r="AJ99" s="42"/>
      <c r="AK99" s="42"/>
      <c r="AL99" s="42"/>
      <c r="AM99" s="42"/>
      <c r="AN99" s="42"/>
      <c r="AO99" s="42"/>
      <c r="AP99" s="42"/>
    </row>
    <row r="100" spans="36:42" x14ac:dyDescent="0.25">
      <c r="AJ100" s="42"/>
      <c r="AK100" s="42"/>
      <c r="AL100" s="42"/>
      <c r="AM100" s="42"/>
      <c r="AN100" s="42"/>
      <c r="AO100" s="42"/>
      <c r="AP100" s="42"/>
    </row>
    <row r="101" spans="36:42" x14ac:dyDescent="0.25">
      <c r="AJ101" s="42"/>
      <c r="AK101" s="42"/>
      <c r="AL101" s="42"/>
      <c r="AM101" s="42"/>
      <c r="AN101" s="42"/>
      <c r="AO101" s="42"/>
      <c r="AP101" s="42"/>
    </row>
    <row r="102" spans="36:42" x14ac:dyDescent="0.25">
      <c r="AJ102" s="42"/>
      <c r="AK102" s="42"/>
      <c r="AL102" s="42"/>
      <c r="AM102" s="42"/>
      <c r="AN102" s="42"/>
      <c r="AO102" s="42"/>
      <c r="AP102" s="42"/>
    </row>
    <row r="103" spans="36:42" x14ac:dyDescent="0.25">
      <c r="AJ103" s="42"/>
      <c r="AK103" s="42"/>
      <c r="AL103" s="42"/>
      <c r="AM103" s="42"/>
      <c r="AN103" s="42"/>
      <c r="AO103" s="42"/>
      <c r="AP103" s="42"/>
    </row>
    <row r="104" spans="36:42" x14ac:dyDescent="0.25">
      <c r="AJ104" s="42"/>
      <c r="AK104" s="42"/>
      <c r="AL104" s="42"/>
      <c r="AM104" s="42"/>
      <c r="AN104" s="42"/>
      <c r="AO104" s="42"/>
      <c r="AP104" s="42"/>
    </row>
    <row r="105" spans="36:42" x14ac:dyDescent="0.25">
      <c r="AJ105" s="42"/>
      <c r="AK105" s="42"/>
      <c r="AL105" s="42"/>
      <c r="AM105" s="42"/>
      <c r="AN105" s="42"/>
      <c r="AO105" s="42"/>
      <c r="AP105" s="42"/>
    </row>
    <row r="106" spans="36:42" x14ac:dyDescent="0.25">
      <c r="AJ106" s="42"/>
      <c r="AK106" s="42"/>
      <c r="AL106" s="42"/>
      <c r="AM106" s="42"/>
      <c r="AN106" s="42"/>
      <c r="AO106" s="42"/>
      <c r="AP106" s="42"/>
    </row>
  </sheetData>
  <sheetProtection algorithmName="SHA-512" hashValue="1gDDd80TefbOLRoMYQwFECICfOMf1tdbiWCPJ1ZQVLfsPRxDK8AW/EWTTFr9p5+UAs1dofQhT4s/7Vk47KlIdA==" saltValue="XaCO8X0mlrmbeypwuFRN4Q==" spinCount="100000" sheet="1" objects="1" scenarios="1"/>
  <mergeCells count="12">
    <mergeCell ref="Z11:Z12"/>
    <mergeCell ref="A11:A12"/>
    <mergeCell ref="B11:B12"/>
    <mergeCell ref="E11:E12"/>
    <mergeCell ref="G11:G12"/>
    <mergeCell ref="I11:I12"/>
    <mergeCell ref="B45:W50"/>
    <mergeCell ref="B4:D4"/>
    <mergeCell ref="B5:D5"/>
    <mergeCell ref="B6:D6"/>
    <mergeCell ref="B7:D7"/>
    <mergeCell ref="M11:M12"/>
  </mergeCells>
  <dataValidations count="2">
    <dataValidation type="list" allowBlank="1" showInputMessage="1" showErrorMessage="1" sqref="I13:I42 G13:G42 M13:M42" xr:uid="{F431F5AF-E9A6-43C8-86F9-3CC3ED72B18F}">
      <formula1>INDIRECT(F13)</formula1>
    </dataValidation>
    <dataValidation type="list" allowBlank="1" showInputMessage="1" showErrorMessage="1" sqref="E13:E42" xr:uid="{83744FE9-3D17-49F7-81A7-0439BF3D6F3E}">
      <formula1>$AF$2:$AF$37</formula1>
    </dataValidation>
  </dataValidations>
  <pageMargins left="0.1" right="0.1" top="0.25" bottom="0.25" header="0.05" footer="0.05"/>
  <pageSetup scale="67" orientation="landscape" horizontalDpi="0" verticalDpi="0" r:id="rId1"/>
  <drawing r:id="rId2"/>
  <tableParts count="4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278B2-9BC9-444D-B428-5D179E5FAA1F}">
  <sheetPr>
    <tabColor rgb="FFFF0000"/>
    <pageSetUpPr fitToPage="1"/>
  </sheetPr>
  <dimension ref="A1:BH106"/>
  <sheetViews>
    <sheetView showGridLines="0" tabSelected="1" workbookViewId="0">
      <pane xSplit="1" ySplit="12" topLeftCell="B13" activePane="bottomRight" state="frozenSplit"/>
      <selection pane="topRight" activeCell="AA1" sqref="AA1"/>
      <selection pane="bottomLeft" activeCell="A5" sqref="A5"/>
      <selection pane="bottomRight" activeCell="AF1" sqref="AF1:BH1048576"/>
    </sheetView>
  </sheetViews>
  <sheetFormatPr defaultRowHeight="15" x14ac:dyDescent="0.25"/>
  <cols>
    <col min="1" max="1" width="3" style="10" customWidth="1"/>
    <col min="2" max="2" width="9.140625" style="10"/>
    <col min="3" max="4" width="11.140625" style="10" customWidth="1"/>
    <col min="5" max="5" width="43.7109375" style="10" customWidth="1"/>
    <col min="6" max="6" width="9.85546875" style="10" hidden="1" customWidth="1"/>
    <col min="7" max="7" width="27.7109375" style="10" customWidth="1"/>
    <col min="8" max="8" width="9.5703125" style="10" hidden="1" customWidth="1"/>
    <col min="9" max="9" width="15.7109375" style="10" customWidth="1"/>
    <col min="10" max="10" width="16.42578125" style="10" hidden="1" customWidth="1"/>
    <col min="11" max="11" width="10.5703125" style="10" hidden="1" customWidth="1"/>
    <col min="12" max="12" width="21.7109375" style="10" hidden="1" customWidth="1"/>
    <col min="13" max="13" width="24.5703125" style="10" customWidth="1"/>
    <col min="14" max="14" width="12.85546875" style="10" hidden="1" customWidth="1"/>
    <col min="15" max="15" width="15.7109375" style="10" hidden="1" customWidth="1"/>
    <col min="16" max="16" width="16.5703125" style="10" hidden="1" customWidth="1"/>
    <col min="17" max="17" width="15.140625" style="10" hidden="1" customWidth="1"/>
    <col min="18" max="18" width="20.28515625" style="10" hidden="1" customWidth="1"/>
    <col min="19" max="19" width="19.42578125" style="10" hidden="1" customWidth="1"/>
    <col min="20" max="20" width="0" style="10" hidden="1" customWidth="1"/>
    <col min="21" max="21" width="6.7109375" style="10" hidden="1" customWidth="1"/>
    <col min="22" max="22" width="11.28515625" style="10" hidden="1" customWidth="1"/>
    <col min="23" max="26" width="13.85546875" style="10" customWidth="1"/>
    <col min="32" max="32" width="39.28515625" hidden="1" customWidth="1"/>
    <col min="33" max="33" width="7" hidden="1" customWidth="1"/>
    <col min="34" max="34" width="7.85546875" hidden="1" customWidth="1"/>
    <col min="35" max="35" width="5.85546875" hidden="1" customWidth="1"/>
    <col min="36" max="36" width="13.5703125" style="1" hidden="1" customWidth="1"/>
    <col min="37" max="37" width="15.7109375" style="1" hidden="1" customWidth="1"/>
    <col min="38" max="38" width="17.28515625" style="1" hidden="1" customWidth="1"/>
    <col min="39" max="39" width="15.140625" style="1" hidden="1" customWidth="1"/>
    <col min="40" max="40" width="7" style="1" hidden="1" customWidth="1"/>
    <col min="41" max="41" width="19.42578125" style="1" hidden="1" customWidth="1"/>
    <col min="42" max="42" width="14.7109375" style="1" hidden="1" customWidth="1"/>
    <col min="43" max="43" width="9.140625" hidden="1" customWidth="1"/>
    <col min="44" max="44" width="10.42578125" hidden="1" customWidth="1"/>
    <col min="45" max="47" width="24.7109375" hidden="1" customWidth="1"/>
    <col min="48" max="48" width="16.140625" hidden="1" customWidth="1"/>
    <col min="49" max="49" width="23.7109375" hidden="1" customWidth="1"/>
    <col min="50" max="53" width="12.28515625" hidden="1" customWidth="1"/>
    <col min="54" max="54" width="10.5703125" hidden="1" customWidth="1"/>
    <col min="55" max="55" width="9.140625" hidden="1" customWidth="1"/>
    <col min="56" max="56" width="8.85546875" hidden="1" customWidth="1"/>
    <col min="57" max="57" width="10" hidden="1" customWidth="1"/>
    <col min="58" max="58" width="9.28515625" hidden="1" customWidth="1"/>
    <col min="59" max="59" width="9" hidden="1" customWidth="1"/>
    <col min="60" max="60" width="10.140625" hidden="1" customWidth="1"/>
  </cols>
  <sheetData>
    <row r="1" spans="1:60" x14ac:dyDescent="0.25">
      <c r="AF1" t="s">
        <v>18</v>
      </c>
      <c r="AG1" t="s">
        <v>6</v>
      </c>
      <c r="AH1" t="s">
        <v>19</v>
      </c>
      <c r="AI1" t="s">
        <v>7</v>
      </c>
      <c r="AJ1" s="42" t="s">
        <v>20</v>
      </c>
      <c r="AK1" s="42" t="s">
        <v>9</v>
      </c>
      <c r="AL1" s="42" t="s">
        <v>21</v>
      </c>
      <c r="AM1" s="42" t="s">
        <v>11</v>
      </c>
      <c r="AN1" s="42" t="s">
        <v>22</v>
      </c>
      <c r="AO1" s="42" t="s">
        <v>13</v>
      </c>
      <c r="AP1" s="42" t="s">
        <v>23</v>
      </c>
      <c r="AR1" t="s">
        <v>415</v>
      </c>
      <c r="AS1" t="s">
        <v>416</v>
      </c>
      <c r="AT1" t="s">
        <v>417</v>
      </c>
      <c r="AU1" t="s">
        <v>418</v>
      </c>
      <c r="AV1" t="s">
        <v>419</v>
      </c>
      <c r="AW1" t="s">
        <v>421</v>
      </c>
      <c r="AX1" t="s">
        <v>420</v>
      </c>
      <c r="AY1" t="s">
        <v>422</v>
      </c>
      <c r="AZ1" t="s">
        <v>423</v>
      </c>
      <c r="BA1" t="s">
        <v>424</v>
      </c>
      <c r="BB1" t="s">
        <v>425</v>
      </c>
      <c r="BC1" t="s">
        <v>426</v>
      </c>
      <c r="BD1" t="s">
        <v>427</v>
      </c>
      <c r="BE1" t="s">
        <v>428</v>
      </c>
      <c r="BF1" t="s">
        <v>429</v>
      </c>
      <c r="BG1" t="s">
        <v>430</v>
      </c>
      <c r="BH1" t="s">
        <v>431</v>
      </c>
    </row>
    <row r="2" spans="1:60" x14ac:dyDescent="0.25">
      <c r="AF2" t="s">
        <v>411</v>
      </c>
      <c r="AG2" t="s">
        <v>415</v>
      </c>
      <c r="AH2" t="s">
        <v>418</v>
      </c>
      <c r="AI2" t="s">
        <v>456</v>
      </c>
      <c r="AJ2" s="42">
        <v>24</v>
      </c>
      <c r="AK2" s="42">
        <v>30</v>
      </c>
      <c r="AL2" s="42" t="s">
        <v>137</v>
      </c>
      <c r="AM2" s="42" t="s">
        <v>137</v>
      </c>
      <c r="AN2" s="42">
        <v>34</v>
      </c>
      <c r="AO2" s="42">
        <v>46</v>
      </c>
      <c r="AP2" s="42" t="s">
        <v>137</v>
      </c>
      <c r="AR2" t="s">
        <v>134</v>
      </c>
      <c r="AS2" t="s">
        <v>135</v>
      </c>
      <c r="AT2" t="s">
        <v>135</v>
      </c>
      <c r="AU2" t="s">
        <v>135</v>
      </c>
      <c r="AV2" t="s">
        <v>135</v>
      </c>
      <c r="AW2" t="s">
        <v>136</v>
      </c>
      <c r="AX2" t="s">
        <v>136</v>
      </c>
      <c r="AY2" t="s">
        <v>169</v>
      </c>
      <c r="AZ2" t="s">
        <v>169</v>
      </c>
      <c r="BA2" t="s">
        <v>169</v>
      </c>
      <c r="BB2" t="s">
        <v>137</v>
      </c>
      <c r="BC2" t="s">
        <v>137</v>
      </c>
      <c r="BD2" t="s">
        <v>137</v>
      </c>
      <c r="BE2" t="s">
        <v>137</v>
      </c>
      <c r="BF2" t="s">
        <v>137</v>
      </c>
      <c r="BG2" t="s">
        <v>137</v>
      </c>
      <c r="BH2" t="s">
        <v>137</v>
      </c>
    </row>
    <row r="3" spans="1:60" x14ac:dyDescent="0.25">
      <c r="AF3" t="s">
        <v>412</v>
      </c>
      <c r="AG3" t="s">
        <v>415</v>
      </c>
      <c r="AH3" t="s">
        <v>418</v>
      </c>
      <c r="AI3" t="s">
        <v>457</v>
      </c>
      <c r="AJ3" s="42">
        <v>24</v>
      </c>
      <c r="AK3" s="42">
        <v>30</v>
      </c>
      <c r="AL3" s="42">
        <v>46</v>
      </c>
      <c r="AM3" s="42" t="s">
        <v>137</v>
      </c>
      <c r="AN3" s="42">
        <v>34</v>
      </c>
      <c r="AO3" s="42">
        <v>46</v>
      </c>
      <c r="AP3" s="42" t="s">
        <v>137</v>
      </c>
      <c r="AR3" t="s">
        <v>138</v>
      </c>
      <c r="AS3" t="s">
        <v>139</v>
      </c>
      <c r="AT3" t="s">
        <v>139</v>
      </c>
      <c r="AU3" t="s">
        <v>139</v>
      </c>
      <c r="AV3" t="s">
        <v>139</v>
      </c>
      <c r="AW3" t="s">
        <v>140</v>
      </c>
      <c r="AX3" t="s">
        <v>140</v>
      </c>
      <c r="AY3" t="s">
        <v>140</v>
      </c>
      <c r="AZ3" t="s">
        <v>140</v>
      </c>
      <c r="BA3" t="s">
        <v>140</v>
      </c>
      <c r="BB3" t="s">
        <v>437</v>
      </c>
      <c r="BC3" t="s">
        <v>438</v>
      </c>
      <c r="BD3" t="s">
        <v>439</v>
      </c>
      <c r="BE3" t="s">
        <v>440</v>
      </c>
      <c r="BF3" t="s">
        <v>441</v>
      </c>
      <c r="BG3" t="s">
        <v>442</v>
      </c>
      <c r="BH3" t="s">
        <v>443</v>
      </c>
    </row>
    <row r="4" spans="1:60" ht="15.75" thickBot="1" x14ac:dyDescent="0.3">
      <c r="B4" s="200" t="s">
        <v>219</v>
      </c>
      <c r="C4" s="200"/>
      <c r="D4" s="200"/>
      <c r="E4" s="43"/>
      <c r="I4"/>
      <c r="AF4" t="s">
        <v>413</v>
      </c>
      <c r="AG4" t="s">
        <v>415</v>
      </c>
      <c r="AH4" t="s">
        <v>418</v>
      </c>
      <c r="AI4" t="s">
        <v>457</v>
      </c>
      <c r="AJ4" s="42">
        <v>24</v>
      </c>
      <c r="AK4" s="42">
        <v>30</v>
      </c>
      <c r="AL4" s="42">
        <v>46</v>
      </c>
      <c r="AM4" s="42" t="s">
        <v>137</v>
      </c>
      <c r="AN4" s="42">
        <v>34</v>
      </c>
      <c r="AO4" s="42">
        <v>46</v>
      </c>
      <c r="AP4" s="42" t="s">
        <v>137</v>
      </c>
      <c r="AS4" t="s">
        <v>141</v>
      </c>
      <c r="AT4" t="s">
        <v>142</v>
      </c>
      <c r="AU4" t="s">
        <v>149</v>
      </c>
      <c r="AV4" t="s">
        <v>143</v>
      </c>
      <c r="AW4" t="s">
        <v>144</v>
      </c>
      <c r="AX4" t="s">
        <v>433</v>
      </c>
      <c r="AY4" t="s">
        <v>434</v>
      </c>
      <c r="AZ4" t="s">
        <v>435</v>
      </c>
      <c r="BA4" t="s">
        <v>436</v>
      </c>
      <c r="BB4" t="s">
        <v>137</v>
      </c>
      <c r="BC4" t="s">
        <v>137</v>
      </c>
      <c r="BD4" t="s">
        <v>137</v>
      </c>
      <c r="BE4" t="s">
        <v>137</v>
      </c>
      <c r="BF4" t="s">
        <v>137</v>
      </c>
      <c r="BG4" t="s">
        <v>137</v>
      </c>
      <c r="BH4" t="s">
        <v>137</v>
      </c>
    </row>
    <row r="5" spans="1:60" ht="16.5" thickTop="1" thickBot="1" x14ac:dyDescent="0.3">
      <c r="B5" s="200" t="s">
        <v>220</v>
      </c>
      <c r="C5" s="200"/>
      <c r="D5" s="200"/>
      <c r="E5" s="44"/>
      <c r="AF5" t="s">
        <v>414</v>
      </c>
      <c r="AG5" t="s">
        <v>415</v>
      </c>
      <c r="AH5" t="s">
        <v>418</v>
      </c>
      <c r="AI5" t="s">
        <v>457</v>
      </c>
      <c r="AJ5" s="42">
        <v>24</v>
      </c>
      <c r="AK5" s="42">
        <v>30</v>
      </c>
      <c r="AL5" s="42">
        <v>46</v>
      </c>
      <c r="AM5" s="42" t="s">
        <v>137</v>
      </c>
      <c r="AN5" s="42">
        <v>34</v>
      </c>
      <c r="AO5" s="42">
        <v>46</v>
      </c>
      <c r="AP5" s="42" t="s">
        <v>137</v>
      </c>
      <c r="AS5" t="s">
        <v>145</v>
      </c>
      <c r="AT5" t="s">
        <v>149</v>
      </c>
      <c r="AU5" t="s">
        <v>151</v>
      </c>
      <c r="AV5" t="s">
        <v>146</v>
      </c>
      <c r="AW5" t="s">
        <v>147</v>
      </c>
      <c r="AX5" t="s">
        <v>136</v>
      </c>
      <c r="AY5" t="s">
        <v>136</v>
      </c>
      <c r="AZ5" t="s">
        <v>136</v>
      </c>
      <c r="BA5" t="s">
        <v>136</v>
      </c>
      <c r="BB5" t="s">
        <v>449</v>
      </c>
      <c r="BC5" t="s">
        <v>450</v>
      </c>
      <c r="BD5" t="s">
        <v>451</v>
      </c>
      <c r="BE5" t="s">
        <v>452</v>
      </c>
      <c r="BF5" t="s">
        <v>453</v>
      </c>
      <c r="BG5" t="s">
        <v>454</v>
      </c>
      <c r="BH5" t="s">
        <v>455</v>
      </c>
    </row>
    <row r="6" spans="1:60" ht="16.5" thickTop="1" thickBot="1" x14ac:dyDescent="0.3">
      <c r="B6" s="200" t="s">
        <v>221</v>
      </c>
      <c r="C6" s="200"/>
      <c r="D6" s="200"/>
      <c r="E6" s="44"/>
      <c r="AJ6" s="42"/>
      <c r="AK6" s="42"/>
      <c r="AL6" s="42"/>
      <c r="AM6" s="42"/>
      <c r="AN6" s="42"/>
      <c r="AO6" s="42"/>
      <c r="AP6" s="42"/>
      <c r="AS6" t="s">
        <v>142</v>
      </c>
      <c r="AT6" t="s">
        <v>151</v>
      </c>
      <c r="AU6" t="s">
        <v>153</v>
      </c>
      <c r="AV6" t="s">
        <v>148</v>
      </c>
      <c r="AW6" t="s">
        <v>432</v>
      </c>
      <c r="AX6" t="s">
        <v>140</v>
      </c>
      <c r="AY6" t="s">
        <v>140</v>
      </c>
      <c r="AZ6" t="s">
        <v>140</v>
      </c>
      <c r="BA6" t="s">
        <v>140</v>
      </c>
      <c r="BB6" t="s">
        <v>137</v>
      </c>
      <c r="BC6" t="s">
        <v>137</v>
      </c>
      <c r="BD6" t="s">
        <v>137</v>
      </c>
      <c r="BE6" t="s">
        <v>137</v>
      </c>
      <c r="BF6" t="s">
        <v>137</v>
      </c>
      <c r="BG6" t="s">
        <v>137</v>
      </c>
      <c r="BH6" t="s">
        <v>137</v>
      </c>
    </row>
    <row r="7" spans="1:60" ht="16.5" thickTop="1" thickBot="1" x14ac:dyDescent="0.3">
      <c r="B7" s="200" t="s">
        <v>222</v>
      </c>
      <c r="C7" s="200"/>
      <c r="D7" s="200"/>
      <c r="E7" s="44"/>
      <c r="AJ7" s="42"/>
      <c r="AK7" s="42"/>
      <c r="AL7" s="42"/>
      <c r="AM7" s="42"/>
      <c r="AN7" s="42"/>
      <c r="AO7" s="42"/>
      <c r="AP7" s="42"/>
      <c r="AS7" t="s">
        <v>149</v>
      </c>
      <c r="AT7" t="s">
        <v>153</v>
      </c>
      <c r="AU7" t="s">
        <v>154</v>
      </c>
      <c r="AV7" t="s">
        <v>150</v>
      </c>
      <c r="AW7" t="s">
        <v>136</v>
      </c>
      <c r="AX7" t="s">
        <v>445</v>
      </c>
      <c r="AY7" t="s">
        <v>446</v>
      </c>
      <c r="AZ7" t="s">
        <v>447</v>
      </c>
      <c r="BA7" t="s">
        <v>448</v>
      </c>
    </row>
    <row r="8" spans="1:60" ht="15.75" thickTop="1" x14ac:dyDescent="0.25">
      <c r="AJ8" s="42"/>
      <c r="AK8" s="42"/>
      <c r="AL8" s="42"/>
      <c r="AM8" s="42"/>
      <c r="AN8" s="42"/>
      <c r="AO8" s="42"/>
      <c r="AP8" s="42"/>
      <c r="AS8" t="s">
        <v>151</v>
      </c>
      <c r="AT8" t="s">
        <v>154</v>
      </c>
      <c r="AU8" t="s">
        <v>155</v>
      </c>
      <c r="AV8" t="s">
        <v>152</v>
      </c>
      <c r="AW8" t="s">
        <v>140</v>
      </c>
      <c r="AX8" s="45" t="s">
        <v>137</v>
      </c>
      <c r="AY8" s="45" t="s">
        <v>137</v>
      </c>
      <c r="AZ8" s="45" t="s">
        <v>137</v>
      </c>
      <c r="BA8" s="45" t="s">
        <v>137</v>
      </c>
    </row>
    <row r="9" spans="1:60" x14ac:dyDescent="0.25">
      <c r="AJ9" s="42"/>
      <c r="AK9" s="42"/>
      <c r="AL9" s="42"/>
      <c r="AM9" s="42"/>
      <c r="AN9" s="42"/>
      <c r="AO9" s="42"/>
      <c r="AP9" s="42"/>
      <c r="AS9" t="s">
        <v>153</v>
      </c>
      <c r="AT9" t="s">
        <v>155</v>
      </c>
      <c r="AU9" t="s">
        <v>156</v>
      </c>
      <c r="AV9" t="s">
        <v>143</v>
      </c>
      <c r="AW9" t="s">
        <v>444</v>
      </c>
    </row>
    <row r="10" spans="1:60" ht="15.75" thickBot="1" x14ac:dyDescent="0.3">
      <c r="AJ10" s="42"/>
      <c r="AK10" s="42"/>
      <c r="AL10" s="42"/>
      <c r="AM10" s="42"/>
      <c r="AN10" s="42"/>
      <c r="AO10" s="42"/>
      <c r="AP10" s="42"/>
      <c r="AS10" t="s">
        <v>154</v>
      </c>
      <c r="AT10" t="s">
        <v>156</v>
      </c>
      <c r="AU10" t="s">
        <v>157</v>
      </c>
      <c r="AV10" t="s">
        <v>146</v>
      </c>
      <c r="AW10" t="s">
        <v>137</v>
      </c>
    </row>
    <row r="11" spans="1:60" x14ac:dyDescent="0.25">
      <c r="A11" s="196" t="s">
        <v>0</v>
      </c>
      <c r="B11" s="210" t="s">
        <v>1</v>
      </c>
      <c r="C11" s="34" t="s">
        <v>2</v>
      </c>
      <c r="D11" s="34" t="s">
        <v>3</v>
      </c>
      <c r="E11" s="198" t="s">
        <v>4</v>
      </c>
      <c r="F11" s="34" t="s">
        <v>158</v>
      </c>
      <c r="G11" s="198" t="s">
        <v>5</v>
      </c>
      <c r="H11" s="34" t="s">
        <v>159</v>
      </c>
      <c r="I11" s="198" t="s">
        <v>6</v>
      </c>
      <c r="J11" s="34" t="s">
        <v>212</v>
      </c>
      <c r="K11" s="34" t="s">
        <v>166</v>
      </c>
      <c r="L11" s="34" t="s">
        <v>167</v>
      </c>
      <c r="M11" s="198" t="s">
        <v>7</v>
      </c>
      <c r="N11" s="34" t="s">
        <v>8</v>
      </c>
      <c r="O11" s="34" t="s">
        <v>9</v>
      </c>
      <c r="P11" s="34" t="s">
        <v>10</v>
      </c>
      <c r="Q11" s="34" t="s">
        <v>11</v>
      </c>
      <c r="R11" s="34" t="s">
        <v>12</v>
      </c>
      <c r="S11" s="34" t="s">
        <v>13</v>
      </c>
      <c r="T11" s="34" t="s">
        <v>15</v>
      </c>
      <c r="U11" s="34" t="s">
        <v>16</v>
      </c>
      <c r="V11" s="34" t="s">
        <v>14</v>
      </c>
      <c r="W11" s="35" t="s">
        <v>214</v>
      </c>
      <c r="X11" s="34" t="s">
        <v>17</v>
      </c>
      <c r="Y11" s="34" t="s">
        <v>217</v>
      </c>
      <c r="Z11" s="196" t="s">
        <v>17</v>
      </c>
      <c r="AJ11" s="42"/>
      <c r="AK11" s="42"/>
      <c r="AL11" s="42"/>
      <c r="AM11" s="42"/>
      <c r="AN11" s="42"/>
      <c r="AO11" s="42"/>
      <c r="AP11" s="42"/>
      <c r="AS11" t="s">
        <v>155</v>
      </c>
      <c r="AT11" t="s">
        <v>157</v>
      </c>
      <c r="AV11" t="s">
        <v>148</v>
      </c>
    </row>
    <row r="12" spans="1:60" x14ac:dyDescent="0.25">
      <c r="A12" s="209"/>
      <c r="B12" s="211"/>
      <c r="C12" s="36" t="s">
        <v>213</v>
      </c>
      <c r="D12" s="36" t="s">
        <v>213</v>
      </c>
      <c r="E12" s="208"/>
      <c r="F12" s="36"/>
      <c r="G12" s="208"/>
      <c r="H12" s="36"/>
      <c r="I12" s="208"/>
      <c r="J12" s="36"/>
      <c r="K12" s="36"/>
      <c r="L12" s="36"/>
      <c r="M12" s="208"/>
      <c r="N12" s="36"/>
      <c r="O12" s="36"/>
      <c r="P12" s="36"/>
      <c r="Q12" s="36"/>
      <c r="R12" s="36"/>
      <c r="S12" s="36"/>
      <c r="T12" s="36"/>
      <c r="U12" s="36"/>
      <c r="V12" s="36"/>
      <c r="W12" s="37" t="s">
        <v>215</v>
      </c>
      <c r="X12" s="36" t="s">
        <v>216</v>
      </c>
      <c r="Y12" s="36" t="s">
        <v>218</v>
      </c>
      <c r="Z12" s="209"/>
      <c r="AJ12" s="42"/>
      <c r="AK12" s="42"/>
      <c r="AL12" s="42"/>
      <c r="AM12" s="42"/>
      <c r="AN12" s="42"/>
      <c r="AO12" s="42"/>
      <c r="AP12" s="42"/>
      <c r="AS12" t="s">
        <v>156</v>
      </c>
      <c r="AV12" t="s">
        <v>150</v>
      </c>
    </row>
    <row r="13" spans="1:60" x14ac:dyDescent="0.25">
      <c r="A13" s="17">
        <v>1</v>
      </c>
      <c r="B13" s="38"/>
      <c r="C13" s="39"/>
      <c r="D13" s="39"/>
      <c r="E13" s="38"/>
      <c r="F13" s="17" t="e">
        <f>VLOOKUP(E13,$AF$2:$AH$106,3,0)</f>
        <v>#N/A</v>
      </c>
      <c r="G13" s="38"/>
      <c r="H13" s="17" t="e">
        <f>VLOOKUP(E13,$AF$2:$AH$106,2,0)</f>
        <v>#N/A</v>
      </c>
      <c r="I13" s="38"/>
      <c r="J13" s="17" t="e">
        <f t="shared" ref="J13:J42" si="0">VLOOKUP(G13,$AS$16:$AT$27,2,0)</f>
        <v>#N/A</v>
      </c>
      <c r="K13" s="17" t="e">
        <f>VLOOKUP(E13,$AF$2:$AI$106,4,0)</f>
        <v>#N/A</v>
      </c>
      <c r="L13" s="17" t="e">
        <f>CONCATENATE(J13,K13)</f>
        <v>#N/A</v>
      </c>
      <c r="M13" s="38"/>
      <c r="N13" s="18">
        <f>IF(AND(G13="FLAT",OR(M13="VERTICAL",M13="HORIZONTAL",M13="N/A")),VLOOKUP(E13,$AF$2:$AP$106,5,FALSE),0)</f>
        <v>0</v>
      </c>
      <c r="O13" s="19">
        <f>IF(AND(G13="SIENNA",OR(M13="VERTICAL",M13="HORIZONTAL",M13="N/A")),VLOOKUP(E13,$AF$2:$AP$106,6,FALSE),0)</f>
        <v>0</v>
      </c>
      <c r="P13" s="19">
        <f>IF(AND(G13="FLAT",OR(M13="VERTICAL SEQUENCED",M13="HORIZONTAL SEQUENCED")),VLOOKUP(E13,$AF$2:$AP$106,7,FALSE),0)</f>
        <v>0</v>
      </c>
      <c r="Q13" s="18">
        <f>IF(OR(G13="SHAKER REDUCED RAIL"),VLOOKUP(E13,$AF$2:$AP$106,8,FALSE),0)</f>
        <v>0</v>
      </c>
      <c r="R13" s="18">
        <f>IF(OR(G13="SHAKER",G13="SHAKER - GLASS",G13="SHAKER - OPEN NO GLASS"),VLOOKUP(E13,$AF$2:$AP$106,9,FALSE),0)</f>
        <v>0</v>
      </c>
      <c r="S13" s="18">
        <f>IF(OR(G13="SHAKER - CLEAR GLASS",G13="SHAKER - RAIN GLASS",G13="SHAKER - REEDED GLASS",G13="SHAKER - SMOKED GLASS",G13="SHAKER - ACID ETCH GLASS",G13="SHAKER - MIRRORED GLASS"),VLOOKUP(E13,$AF$2:$AP$1069,10,FALSE),0)</f>
        <v>0</v>
      </c>
      <c r="T13" s="18"/>
      <c r="U13" s="18"/>
      <c r="V13" s="21">
        <f>IF(OR(G13="SHAKER SLIMLINE"),VLOOKUP(E13,$AF$2:$AP$106,11,FALSE),0)</f>
        <v>0</v>
      </c>
      <c r="W13" s="22" t="str">
        <f>IF(AND(C13&lt;&gt;"",D13&lt;&gt;""),MAX(1,ROUND((C13/12)*(D13/12)*4,0)/4),"")</f>
        <v/>
      </c>
      <c r="X13" s="20" t="str">
        <f>IF(W13&lt;&gt;"",B13*W13,"")</f>
        <v/>
      </c>
      <c r="Y13" s="25" t="str">
        <f>IF(X13="","",IF(SUM(N13:T13,V13)&gt;0,SUM(N13:T13,V13),U13))</f>
        <v/>
      </c>
      <c r="Z13" s="27" t="str">
        <f>IF(X13&lt;&gt;"",X13*Y13,"")</f>
        <v/>
      </c>
      <c r="AJ13" s="42"/>
      <c r="AK13" s="42"/>
      <c r="AL13" s="42"/>
      <c r="AM13" s="42"/>
      <c r="AN13" s="42"/>
      <c r="AO13" s="42"/>
      <c r="AP13" s="42"/>
      <c r="AS13" t="s">
        <v>157</v>
      </c>
      <c r="AV13" t="s">
        <v>152</v>
      </c>
    </row>
    <row r="14" spans="1:60" ht="15.75" thickBot="1" x14ac:dyDescent="0.3">
      <c r="A14" s="17">
        <v>2</v>
      </c>
      <c r="B14" s="38"/>
      <c r="C14" s="39"/>
      <c r="D14" s="39"/>
      <c r="E14" s="38"/>
      <c r="F14" s="17" t="e">
        <f t="shared" ref="F14:F42" si="1">VLOOKUP(E14,$AF$2:$AH$106,3,0)</f>
        <v>#N/A</v>
      </c>
      <c r="G14" s="38"/>
      <c r="H14" s="17" t="e">
        <f t="shared" ref="H14:H42" si="2">VLOOKUP(E14,$AF$2:$AH$106,2,0)</f>
        <v>#N/A</v>
      </c>
      <c r="I14" s="38"/>
      <c r="J14" s="17" t="e">
        <f t="shared" si="0"/>
        <v>#N/A</v>
      </c>
      <c r="K14" s="17" t="e">
        <f t="shared" ref="K14:K42" si="3">VLOOKUP(E14,$AF$2:$AI$106,4,0)</f>
        <v>#N/A</v>
      </c>
      <c r="L14" s="17" t="e">
        <f t="shared" ref="L14:L42" si="4">CONCATENATE(J14,K14)</f>
        <v>#N/A</v>
      </c>
      <c r="M14" s="38"/>
      <c r="N14" s="18">
        <f t="shared" ref="N14:N42" si="5">IF(AND(G14="FLAT",OR(M14="VERTICAL",M14="HORIZONTAL",M14="N/A")),VLOOKUP(E14,$AF$2:$AP$106,5,FALSE),0)</f>
        <v>0</v>
      </c>
      <c r="O14" s="19">
        <f t="shared" ref="O14:O42" si="6">IF(AND(G14="SIENNA",OR(M14="VERTICAL",M14="HORIZONTAL",M14="N/A")),VLOOKUP(E14,$AF$2:$AP$106,6,FALSE),0)</f>
        <v>0</v>
      </c>
      <c r="P14" s="19">
        <f t="shared" ref="P14:P42" si="7">IF(AND(G14="FLAT",OR(M14="VERTICAL SEQUENCED",M14="HORIZONTAL SEQUENCED")),VLOOKUP(E14,$AF$2:$AP$106,7,FALSE),0)</f>
        <v>0</v>
      </c>
      <c r="Q14" s="18">
        <f t="shared" ref="Q14:Q42" si="8">IF(OR(G14="SHAKER REDUCED RAIL"),VLOOKUP(E14,$AF$2:$AP$106,8,FALSE),0)</f>
        <v>0</v>
      </c>
      <c r="R14" s="18">
        <f t="shared" ref="R14:R42" si="9">IF(OR(G14="SHAKER",G14="SHAKER - GLASS",G14="SHAKER - OPEN NO GLASS"),VLOOKUP(E14,$AF$2:$AP$106,9,FALSE),0)</f>
        <v>0</v>
      </c>
      <c r="S14" s="18">
        <f t="shared" ref="S14:S42" si="10">IF(OR(G14="SHAKER - CLEAR GLASS",G14="SHAKER - RAIN GLASS",G14="SHAKER - REEDED GLASS",G14="SHAKER - SMOKED GLASS",G14="SHAKER - ACID ETCH GLASS",G14="SHAKER - MIRRORED GLASS"),VLOOKUP(E14,$AF$2:$AP$1069,10,FALSE),0)</f>
        <v>0</v>
      </c>
      <c r="T14" s="18"/>
      <c r="U14" s="18"/>
      <c r="V14" s="21">
        <f t="shared" ref="V14:V42" si="11">IF(OR(G14="SHAKER SLIMLINE"),VLOOKUP(E14,$AF$2:$AP$106,11,FALSE),0)</f>
        <v>0</v>
      </c>
      <c r="W14" s="22" t="str">
        <f t="shared" ref="W14:W42" si="12">IF(AND(C14&lt;&gt;"",D14&lt;&gt;""),MAX(1,ROUND((C14/12)*(D14/12)*4,0)/4),"")</f>
        <v/>
      </c>
      <c r="X14" s="20" t="str">
        <f t="shared" ref="X14:X42" si="13">IF(W14&lt;&gt;"",B14*W14,"")</f>
        <v/>
      </c>
      <c r="Y14" s="25" t="str">
        <f t="shared" ref="Y14:Y42" si="14">IF(X14="","",IF(SUM(N14:T14,V14)&gt;0,SUM(N14:T14,V14),U14))</f>
        <v/>
      </c>
      <c r="Z14" s="27" t="str">
        <f t="shared" ref="Z14:Z42" si="15">IF(X14&lt;&gt;"",X14*Y14,"")</f>
        <v/>
      </c>
      <c r="AJ14" s="42"/>
      <c r="AK14" s="42"/>
      <c r="AL14" s="42"/>
      <c r="AM14" s="42"/>
      <c r="AN14" s="42"/>
      <c r="AO14" s="42"/>
      <c r="AP14" s="42"/>
    </row>
    <row r="15" spans="1:60" ht="15.75" thickTop="1" x14ac:dyDescent="0.25">
      <c r="A15" s="17">
        <v>3</v>
      </c>
      <c r="B15" s="38"/>
      <c r="C15" s="39"/>
      <c r="D15" s="39"/>
      <c r="E15" s="38"/>
      <c r="F15" s="17" t="e">
        <f t="shared" si="1"/>
        <v>#N/A</v>
      </c>
      <c r="G15" s="38"/>
      <c r="H15" s="17" t="e">
        <f t="shared" si="2"/>
        <v>#N/A</v>
      </c>
      <c r="I15" s="38"/>
      <c r="J15" s="17" t="e">
        <f t="shared" si="0"/>
        <v>#N/A</v>
      </c>
      <c r="K15" s="17" t="e">
        <f t="shared" si="3"/>
        <v>#N/A</v>
      </c>
      <c r="L15" s="17" t="e">
        <f t="shared" si="4"/>
        <v>#N/A</v>
      </c>
      <c r="M15" s="38"/>
      <c r="N15" s="18">
        <f t="shared" si="5"/>
        <v>0</v>
      </c>
      <c r="O15" s="19">
        <f t="shared" si="6"/>
        <v>0</v>
      </c>
      <c r="P15" s="19">
        <f t="shared" si="7"/>
        <v>0</v>
      </c>
      <c r="Q15" s="18">
        <f t="shared" si="8"/>
        <v>0</v>
      </c>
      <c r="R15" s="18">
        <f t="shared" si="9"/>
        <v>0</v>
      </c>
      <c r="S15" s="18">
        <f t="shared" si="10"/>
        <v>0</v>
      </c>
      <c r="T15" s="18"/>
      <c r="U15" s="18"/>
      <c r="V15" s="21">
        <f t="shared" si="11"/>
        <v>0</v>
      </c>
      <c r="W15" s="22" t="str">
        <f t="shared" si="12"/>
        <v/>
      </c>
      <c r="X15" s="20" t="str">
        <f t="shared" si="13"/>
        <v/>
      </c>
      <c r="Y15" s="25" t="str">
        <f t="shared" si="14"/>
        <v/>
      </c>
      <c r="Z15" s="27" t="str">
        <f t="shared" si="15"/>
        <v/>
      </c>
      <c r="AJ15" s="42"/>
      <c r="AK15" s="42"/>
      <c r="AL15" s="42"/>
      <c r="AM15" s="42"/>
      <c r="AN15" s="42"/>
      <c r="AO15" s="42"/>
      <c r="AP15" s="42"/>
      <c r="AS15" s="2" t="s">
        <v>177</v>
      </c>
      <c r="AT15" s="3"/>
    </row>
    <row r="16" spans="1:60" x14ac:dyDescent="0.25">
      <c r="A16" s="17">
        <v>4</v>
      </c>
      <c r="B16" s="38"/>
      <c r="C16" s="39"/>
      <c r="D16" s="39"/>
      <c r="E16" s="38"/>
      <c r="F16" s="17" t="e">
        <f t="shared" si="1"/>
        <v>#N/A</v>
      </c>
      <c r="G16" s="38"/>
      <c r="H16" s="17" t="e">
        <f t="shared" si="2"/>
        <v>#N/A</v>
      </c>
      <c r="I16" s="38"/>
      <c r="J16" s="17" t="e">
        <f t="shared" si="0"/>
        <v>#N/A</v>
      </c>
      <c r="K16" s="17" t="e">
        <f t="shared" si="3"/>
        <v>#N/A</v>
      </c>
      <c r="L16" s="17" t="e">
        <f t="shared" si="4"/>
        <v>#N/A</v>
      </c>
      <c r="M16" s="38"/>
      <c r="N16" s="18">
        <f t="shared" si="5"/>
        <v>0</v>
      </c>
      <c r="O16" s="19">
        <f t="shared" si="6"/>
        <v>0</v>
      </c>
      <c r="P16" s="19">
        <f t="shared" si="7"/>
        <v>0</v>
      </c>
      <c r="Q16" s="18">
        <f t="shared" si="8"/>
        <v>0</v>
      </c>
      <c r="R16" s="18">
        <f t="shared" si="9"/>
        <v>0</v>
      </c>
      <c r="S16" s="18">
        <f t="shared" si="10"/>
        <v>0</v>
      </c>
      <c r="T16" s="18"/>
      <c r="U16" s="18"/>
      <c r="V16" s="21">
        <f t="shared" si="11"/>
        <v>0</v>
      </c>
      <c r="W16" s="22" t="str">
        <f t="shared" si="12"/>
        <v/>
      </c>
      <c r="X16" s="20" t="str">
        <f t="shared" si="13"/>
        <v/>
      </c>
      <c r="Y16" s="25" t="str">
        <f t="shared" si="14"/>
        <v/>
      </c>
      <c r="Z16" s="27" t="str">
        <f t="shared" si="15"/>
        <v/>
      </c>
      <c r="AJ16" s="42"/>
      <c r="AK16" s="42"/>
      <c r="AL16" s="42"/>
      <c r="AM16" s="42"/>
      <c r="AN16" s="42"/>
      <c r="AO16" s="42"/>
      <c r="AP16" s="42"/>
      <c r="AS16" s="4" t="s">
        <v>135</v>
      </c>
      <c r="AT16" s="5" t="s">
        <v>135</v>
      </c>
    </row>
    <row r="17" spans="1:46" x14ac:dyDescent="0.25">
      <c r="A17" s="17">
        <v>5</v>
      </c>
      <c r="B17" s="38"/>
      <c r="C17" s="39"/>
      <c r="D17" s="39"/>
      <c r="E17" s="38"/>
      <c r="F17" s="17" t="e">
        <f t="shared" si="1"/>
        <v>#N/A</v>
      </c>
      <c r="G17" s="38"/>
      <c r="H17" s="17" t="e">
        <f t="shared" si="2"/>
        <v>#N/A</v>
      </c>
      <c r="I17" s="38"/>
      <c r="J17" s="17" t="e">
        <f t="shared" si="0"/>
        <v>#N/A</v>
      </c>
      <c r="K17" s="17" t="e">
        <f t="shared" si="3"/>
        <v>#N/A</v>
      </c>
      <c r="L17" s="17" t="e">
        <f t="shared" si="4"/>
        <v>#N/A</v>
      </c>
      <c r="M17" s="38"/>
      <c r="N17" s="18">
        <f t="shared" si="5"/>
        <v>0</v>
      </c>
      <c r="O17" s="19">
        <f t="shared" si="6"/>
        <v>0</v>
      </c>
      <c r="P17" s="19">
        <f t="shared" si="7"/>
        <v>0</v>
      </c>
      <c r="Q17" s="18">
        <f t="shared" si="8"/>
        <v>0</v>
      </c>
      <c r="R17" s="18">
        <f t="shared" si="9"/>
        <v>0</v>
      </c>
      <c r="S17" s="18">
        <f t="shared" si="10"/>
        <v>0</v>
      </c>
      <c r="T17" s="18"/>
      <c r="U17" s="18"/>
      <c r="V17" s="21">
        <f t="shared" si="11"/>
        <v>0</v>
      </c>
      <c r="W17" s="22" t="str">
        <f t="shared" si="12"/>
        <v/>
      </c>
      <c r="X17" s="20" t="str">
        <f t="shared" si="13"/>
        <v/>
      </c>
      <c r="Y17" s="25" t="str">
        <f t="shared" si="14"/>
        <v/>
      </c>
      <c r="Z17" s="27" t="str">
        <f t="shared" si="15"/>
        <v/>
      </c>
      <c r="AJ17" s="42"/>
      <c r="AK17" s="42"/>
      <c r="AL17" s="42"/>
      <c r="AM17" s="42"/>
      <c r="AN17" s="42"/>
      <c r="AO17" s="42"/>
      <c r="AP17" s="42"/>
      <c r="AS17" s="4" t="s">
        <v>139</v>
      </c>
      <c r="AT17" s="5" t="s">
        <v>139</v>
      </c>
    </row>
    <row r="18" spans="1:46" x14ac:dyDescent="0.25">
      <c r="A18" s="17">
        <v>6</v>
      </c>
      <c r="B18" s="38"/>
      <c r="C18" s="39"/>
      <c r="D18" s="39"/>
      <c r="E18" s="38"/>
      <c r="F18" s="17" t="e">
        <f t="shared" si="1"/>
        <v>#N/A</v>
      </c>
      <c r="G18" s="38"/>
      <c r="H18" s="17" t="e">
        <f t="shared" si="2"/>
        <v>#N/A</v>
      </c>
      <c r="I18" s="38"/>
      <c r="J18" s="17" t="e">
        <f t="shared" si="0"/>
        <v>#N/A</v>
      </c>
      <c r="K18" s="17" t="e">
        <f t="shared" si="3"/>
        <v>#N/A</v>
      </c>
      <c r="L18" s="17" t="e">
        <f t="shared" si="4"/>
        <v>#N/A</v>
      </c>
      <c r="M18" s="38"/>
      <c r="N18" s="18">
        <f t="shared" si="5"/>
        <v>0</v>
      </c>
      <c r="O18" s="19">
        <f t="shared" si="6"/>
        <v>0</v>
      </c>
      <c r="P18" s="19">
        <f t="shared" si="7"/>
        <v>0</v>
      </c>
      <c r="Q18" s="18">
        <f t="shared" si="8"/>
        <v>0</v>
      </c>
      <c r="R18" s="18">
        <f t="shared" si="9"/>
        <v>0</v>
      </c>
      <c r="S18" s="18">
        <f t="shared" si="10"/>
        <v>0</v>
      </c>
      <c r="T18" s="18"/>
      <c r="U18" s="18"/>
      <c r="V18" s="21">
        <f t="shared" si="11"/>
        <v>0</v>
      </c>
      <c r="W18" s="22" t="str">
        <f t="shared" si="12"/>
        <v/>
      </c>
      <c r="X18" s="20" t="str">
        <f t="shared" si="13"/>
        <v/>
      </c>
      <c r="Y18" s="25" t="str">
        <f t="shared" si="14"/>
        <v/>
      </c>
      <c r="Z18" s="27" t="str">
        <f t="shared" si="15"/>
        <v/>
      </c>
      <c r="AJ18" s="42"/>
      <c r="AK18" s="42"/>
      <c r="AL18" s="42"/>
      <c r="AM18" s="42"/>
      <c r="AN18" s="42"/>
      <c r="AO18" s="42"/>
      <c r="AP18" s="42"/>
      <c r="AS18" s="4" t="s">
        <v>141</v>
      </c>
      <c r="AT18" s="5" t="s">
        <v>141</v>
      </c>
    </row>
    <row r="19" spans="1:46" x14ac:dyDescent="0.25">
      <c r="A19" s="17">
        <v>7</v>
      </c>
      <c r="B19" s="38"/>
      <c r="C19" s="39"/>
      <c r="D19" s="39"/>
      <c r="E19" s="38"/>
      <c r="F19" s="17" t="e">
        <f t="shared" si="1"/>
        <v>#N/A</v>
      </c>
      <c r="G19" s="38"/>
      <c r="H19" s="17" t="e">
        <f t="shared" si="2"/>
        <v>#N/A</v>
      </c>
      <c r="I19" s="38"/>
      <c r="J19" s="17" t="e">
        <f t="shared" si="0"/>
        <v>#N/A</v>
      </c>
      <c r="K19" s="17" t="e">
        <f t="shared" si="3"/>
        <v>#N/A</v>
      </c>
      <c r="L19" s="17" t="e">
        <f t="shared" si="4"/>
        <v>#N/A</v>
      </c>
      <c r="M19" s="38"/>
      <c r="N19" s="18">
        <f t="shared" si="5"/>
        <v>0</v>
      </c>
      <c r="O19" s="19">
        <f t="shared" si="6"/>
        <v>0</v>
      </c>
      <c r="P19" s="19">
        <f t="shared" si="7"/>
        <v>0</v>
      </c>
      <c r="Q19" s="18">
        <f t="shared" si="8"/>
        <v>0</v>
      </c>
      <c r="R19" s="18">
        <f t="shared" si="9"/>
        <v>0</v>
      </c>
      <c r="S19" s="18">
        <f t="shared" si="10"/>
        <v>0</v>
      </c>
      <c r="T19" s="18"/>
      <c r="U19" s="18"/>
      <c r="V19" s="21">
        <f t="shared" si="11"/>
        <v>0</v>
      </c>
      <c r="W19" s="22" t="str">
        <f t="shared" si="12"/>
        <v/>
      </c>
      <c r="X19" s="20" t="str">
        <f t="shared" si="13"/>
        <v/>
      </c>
      <c r="Y19" s="25" t="str">
        <f t="shared" si="14"/>
        <v/>
      </c>
      <c r="Z19" s="27" t="str">
        <f t="shared" si="15"/>
        <v/>
      </c>
      <c r="AJ19" s="42"/>
      <c r="AK19" s="42"/>
      <c r="AL19" s="42"/>
      <c r="AM19" s="42"/>
      <c r="AN19" s="42"/>
      <c r="AO19" s="42"/>
      <c r="AP19" s="42"/>
      <c r="AS19" s="4" t="s">
        <v>145</v>
      </c>
      <c r="AT19" s="5" t="s">
        <v>175</v>
      </c>
    </row>
    <row r="20" spans="1:46" x14ac:dyDescent="0.25">
      <c r="A20" s="17">
        <v>8</v>
      </c>
      <c r="B20" s="38"/>
      <c r="C20" s="39"/>
      <c r="D20" s="39"/>
      <c r="E20" s="38"/>
      <c r="F20" s="17" t="e">
        <f t="shared" si="1"/>
        <v>#N/A</v>
      </c>
      <c r="G20" s="38"/>
      <c r="H20" s="17" t="e">
        <f t="shared" si="2"/>
        <v>#N/A</v>
      </c>
      <c r="I20" s="38"/>
      <c r="J20" s="17" t="e">
        <f t="shared" si="0"/>
        <v>#N/A</v>
      </c>
      <c r="K20" s="17" t="e">
        <f t="shared" si="3"/>
        <v>#N/A</v>
      </c>
      <c r="L20" s="17" t="e">
        <f t="shared" si="4"/>
        <v>#N/A</v>
      </c>
      <c r="M20" s="38"/>
      <c r="N20" s="18">
        <f t="shared" si="5"/>
        <v>0</v>
      </c>
      <c r="O20" s="19">
        <f t="shared" si="6"/>
        <v>0</v>
      </c>
      <c r="P20" s="19">
        <f t="shared" si="7"/>
        <v>0</v>
      </c>
      <c r="Q20" s="18">
        <f t="shared" si="8"/>
        <v>0</v>
      </c>
      <c r="R20" s="18">
        <f t="shared" si="9"/>
        <v>0</v>
      </c>
      <c r="S20" s="18">
        <f t="shared" si="10"/>
        <v>0</v>
      </c>
      <c r="T20" s="18"/>
      <c r="U20" s="18"/>
      <c r="V20" s="21">
        <f t="shared" si="11"/>
        <v>0</v>
      </c>
      <c r="W20" s="22" t="str">
        <f t="shared" si="12"/>
        <v/>
      </c>
      <c r="X20" s="20" t="str">
        <f t="shared" si="13"/>
        <v/>
      </c>
      <c r="Y20" s="25" t="str">
        <f t="shared" si="14"/>
        <v/>
      </c>
      <c r="Z20" s="27" t="str">
        <f t="shared" si="15"/>
        <v/>
      </c>
      <c r="AJ20" s="42"/>
      <c r="AK20" s="42"/>
      <c r="AL20" s="42"/>
      <c r="AM20" s="42"/>
      <c r="AN20" s="42"/>
      <c r="AO20" s="42"/>
      <c r="AP20" s="42"/>
      <c r="AS20" s="4" t="s">
        <v>142</v>
      </c>
      <c r="AT20" s="5" t="s">
        <v>176</v>
      </c>
    </row>
    <row r="21" spans="1:46" x14ac:dyDescent="0.25">
      <c r="A21" s="17">
        <v>9</v>
      </c>
      <c r="B21" s="38"/>
      <c r="C21" s="39"/>
      <c r="D21" s="39"/>
      <c r="E21" s="38"/>
      <c r="F21" s="17" t="e">
        <f t="shared" si="1"/>
        <v>#N/A</v>
      </c>
      <c r="G21" s="38"/>
      <c r="H21" s="17" t="e">
        <f t="shared" si="2"/>
        <v>#N/A</v>
      </c>
      <c r="I21" s="38"/>
      <c r="J21" s="17" t="e">
        <f t="shared" si="0"/>
        <v>#N/A</v>
      </c>
      <c r="K21" s="17" t="e">
        <f t="shared" si="3"/>
        <v>#N/A</v>
      </c>
      <c r="L21" s="17" t="e">
        <f t="shared" si="4"/>
        <v>#N/A</v>
      </c>
      <c r="M21" s="38"/>
      <c r="N21" s="18">
        <f t="shared" si="5"/>
        <v>0</v>
      </c>
      <c r="O21" s="19">
        <f t="shared" si="6"/>
        <v>0</v>
      </c>
      <c r="P21" s="19">
        <f t="shared" si="7"/>
        <v>0</v>
      </c>
      <c r="Q21" s="18">
        <f t="shared" si="8"/>
        <v>0</v>
      </c>
      <c r="R21" s="18">
        <f t="shared" si="9"/>
        <v>0</v>
      </c>
      <c r="S21" s="18">
        <f t="shared" si="10"/>
        <v>0</v>
      </c>
      <c r="T21" s="18"/>
      <c r="U21" s="18"/>
      <c r="V21" s="21">
        <f t="shared" si="11"/>
        <v>0</v>
      </c>
      <c r="W21" s="22" t="str">
        <f t="shared" si="12"/>
        <v/>
      </c>
      <c r="X21" s="20" t="str">
        <f t="shared" si="13"/>
        <v/>
      </c>
      <c r="Y21" s="25" t="str">
        <f t="shared" si="14"/>
        <v/>
      </c>
      <c r="Z21" s="27" t="str">
        <f t="shared" si="15"/>
        <v/>
      </c>
      <c r="AJ21" s="42"/>
      <c r="AK21" s="42"/>
      <c r="AL21" s="42"/>
      <c r="AM21" s="42"/>
      <c r="AN21" s="42"/>
      <c r="AO21" s="42"/>
      <c r="AP21" s="42"/>
      <c r="AS21" s="4" t="s">
        <v>149</v>
      </c>
      <c r="AT21" s="5" t="s">
        <v>178</v>
      </c>
    </row>
    <row r="22" spans="1:46" x14ac:dyDescent="0.25">
      <c r="A22" s="17">
        <v>10</v>
      </c>
      <c r="B22" s="38"/>
      <c r="C22" s="39"/>
      <c r="D22" s="39"/>
      <c r="E22" s="38"/>
      <c r="F22" s="17" t="e">
        <f t="shared" si="1"/>
        <v>#N/A</v>
      </c>
      <c r="G22" s="38"/>
      <c r="H22" s="17" t="e">
        <f t="shared" si="2"/>
        <v>#N/A</v>
      </c>
      <c r="I22" s="38"/>
      <c r="J22" s="17" t="e">
        <f t="shared" si="0"/>
        <v>#N/A</v>
      </c>
      <c r="K22" s="17" t="e">
        <f t="shared" si="3"/>
        <v>#N/A</v>
      </c>
      <c r="L22" s="17" t="e">
        <f t="shared" si="4"/>
        <v>#N/A</v>
      </c>
      <c r="M22" s="38"/>
      <c r="N22" s="18">
        <f t="shared" si="5"/>
        <v>0</v>
      </c>
      <c r="O22" s="19">
        <f t="shared" si="6"/>
        <v>0</v>
      </c>
      <c r="P22" s="19">
        <f t="shared" si="7"/>
        <v>0</v>
      </c>
      <c r="Q22" s="18">
        <f t="shared" si="8"/>
        <v>0</v>
      </c>
      <c r="R22" s="18">
        <f t="shared" si="9"/>
        <v>0</v>
      </c>
      <c r="S22" s="18">
        <f t="shared" si="10"/>
        <v>0</v>
      </c>
      <c r="T22" s="18"/>
      <c r="U22" s="18"/>
      <c r="V22" s="21">
        <f t="shared" si="11"/>
        <v>0</v>
      </c>
      <c r="W22" s="22" t="str">
        <f t="shared" si="12"/>
        <v/>
      </c>
      <c r="X22" s="20" t="str">
        <f t="shared" si="13"/>
        <v/>
      </c>
      <c r="Y22" s="25" t="str">
        <f t="shared" si="14"/>
        <v/>
      </c>
      <c r="Z22" s="27" t="str">
        <f t="shared" si="15"/>
        <v/>
      </c>
      <c r="AJ22" s="42"/>
      <c r="AK22" s="42"/>
      <c r="AL22" s="42"/>
      <c r="AM22" s="42"/>
      <c r="AN22" s="42"/>
      <c r="AO22" s="42"/>
      <c r="AP22" s="42"/>
      <c r="AS22" s="4" t="s">
        <v>151</v>
      </c>
      <c r="AT22" s="5" t="s">
        <v>179</v>
      </c>
    </row>
    <row r="23" spans="1:46" x14ac:dyDescent="0.25">
      <c r="A23" s="17">
        <v>11</v>
      </c>
      <c r="B23" s="38"/>
      <c r="C23" s="39"/>
      <c r="D23" s="39"/>
      <c r="E23" s="38"/>
      <c r="F23" s="17" t="e">
        <f t="shared" si="1"/>
        <v>#N/A</v>
      </c>
      <c r="G23" s="38"/>
      <c r="H23" s="17" t="e">
        <f t="shared" si="2"/>
        <v>#N/A</v>
      </c>
      <c r="I23" s="38"/>
      <c r="J23" s="17" t="e">
        <f t="shared" si="0"/>
        <v>#N/A</v>
      </c>
      <c r="K23" s="17" t="e">
        <f t="shared" si="3"/>
        <v>#N/A</v>
      </c>
      <c r="L23" s="17" t="e">
        <f t="shared" si="4"/>
        <v>#N/A</v>
      </c>
      <c r="M23" s="38"/>
      <c r="N23" s="18">
        <f t="shared" si="5"/>
        <v>0</v>
      </c>
      <c r="O23" s="19">
        <f t="shared" si="6"/>
        <v>0</v>
      </c>
      <c r="P23" s="19">
        <f t="shared" si="7"/>
        <v>0</v>
      </c>
      <c r="Q23" s="18">
        <f t="shared" si="8"/>
        <v>0</v>
      </c>
      <c r="R23" s="18">
        <f t="shared" si="9"/>
        <v>0</v>
      </c>
      <c r="S23" s="18">
        <f t="shared" si="10"/>
        <v>0</v>
      </c>
      <c r="T23" s="18"/>
      <c r="U23" s="18"/>
      <c r="V23" s="21">
        <f t="shared" si="11"/>
        <v>0</v>
      </c>
      <c r="W23" s="22" t="str">
        <f t="shared" si="12"/>
        <v/>
      </c>
      <c r="X23" s="20" t="str">
        <f t="shared" si="13"/>
        <v/>
      </c>
      <c r="Y23" s="25" t="str">
        <f t="shared" si="14"/>
        <v/>
      </c>
      <c r="Z23" s="27" t="str">
        <f t="shared" si="15"/>
        <v/>
      </c>
      <c r="AJ23" s="42"/>
      <c r="AK23" s="42"/>
      <c r="AL23" s="42"/>
      <c r="AM23" s="42"/>
      <c r="AN23" s="42"/>
      <c r="AO23" s="42"/>
      <c r="AP23" s="42"/>
      <c r="AS23" s="4" t="s">
        <v>153</v>
      </c>
      <c r="AT23" s="5" t="s">
        <v>180</v>
      </c>
    </row>
    <row r="24" spans="1:46" x14ac:dyDescent="0.25">
      <c r="A24" s="17">
        <v>12</v>
      </c>
      <c r="B24" s="38"/>
      <c r="C24" s="39"/>
      <c r="D24" s="39"/>
      <c r="E24" s="38"/>
      <c r="F24" s="17" t="e">
        <f t="shared" si="1"/>
        <v>#N/A</v>
      </c>
      <c r="G24" s="38"/>
      <c r="H24" s="17" t="e">
        <f t="shared" si="2"/>
        <v>#N/A</v>
      </c>
      <c r="I24" s="38"/>
      <c r="J24" s="17" t="e">
        <f>VLOOKUP(G24,$AS$16:$AT$27,2,0)</f>
        <v>#N/A</v>
      </c>
      <c r="K24" s="17" t="e">
        <f t="shared" si="3"/>
        <v>#N/A</v>
      </c>
      <c r="L24" s="17" t="e">
        <f t="shared" si="4"/>
        <v>#N/A</v>
      </c>
      <c r="M24" s="38"/>
      <c r="N24" s="18">
        <f t="shared" si="5"/>
        <v>0</v>
      </c>
      <c r="O24" s="19">
        <f t="shared" si="6"/>
        <v>0</v>
      </c>
      <c r="P24" s="19">
        <f t="shared" si="7"/>
        <v>0</v>
      </c>
      <c r="Q24" s="18">
        <f t="shared" si="8"/>
        <v>0</v>
      </c>
      <c r="R24" s="18">
        <f t="shared" si="9"/>
        <v>0</v>
      </c>
      <c r="S24" s="18">
        <f t="shared" si="10"/>
        <v>0</v>
      </c>
      <c r="T24" s="18"/>
      <c r="U24" s="18"/>
      <c r="V24" s="21">
        <f t="shared" si="11"/>
        <v>0</v>
      </c>
      <c r="W24" s="22" t="str">
        <f t="shared" si="12"/>
        <v/>
      </c>
      <c r="X24" s="20" t="str">
        <f t="shared" si="13"/>
        <v/>
      </c>
      <c r="Y24" s="25" t="str">
        <f t="shared" si="14"/>
        <v/>
      </c>
      <c r="Z24" s="27" t="str">
        <f t="shared" si="15"/>
        <v/>
      </c>
      <c r="AJ24" s="42"/>
      <c r="AK24" s="42"/>
      <c r="AL24" s="42"/>
      <c r="AM24" s="42"/>
      <c r="AN24" s="42"/>
      <c r="AO24" s="42"/>
      <c r="AP24" s="42"/>
      <c r="AS24" s="4" t="s">
        <v>154</v>
      </c>
      <c r="AT24" s="5" t="s">
        <v>181</v>
      </c>
    </row>
    <row r="25" spans="1:46" x14ac:dyDescent="0.25">
      <c r="A25" s="17">
        <v>13</v>
      </c>
      <c r="B25" s="38"/>
      <c r="C25" s="39"/>
      <c r="D25" s="39"/>
      <c r="E25" s="38"/>
      <c r="F25" s="17" t="e">
        <f t="shared" si="1"/>
        <v>#N/A</v>
      </c>
      <c r="G25" s="38"/>
      <c r="H25" s="17" t="e">
        <f t="shared" si="2"/>
        <v>#N/A</v>
      </c>
      <c r="I25" s="38"/>
      <c r="J25" s="17" t="e">
        <f t="shared" si="0"/>
        <v>#N/A</v>
      </c>
      <c r="K25" s="17" t="e">
        <f t="shared" si="3"/>
        <v>#N/A</v>
      </c>
      <c r="L25" s="17" t="e">
        <f t="shared" si="4"/>
        <v>#N/A</v>
      </c>
      <c r="M25" s="38"/>
      <c r="N25" s="18">
        <f t="shared" si="5"/>
        <v>0</v>
      </c>
      <c r="O25" s="19">
        <f t="shared" si="6"/>
        <v>0</v>
      </c>
      <c r="P25" s="19">
        <f t="shared" si="7"/>
        <v>0</v>
      </c>
      <c r="Q25" s="18">
        <f t="shared" si="8"/>
        <v>0</v>
      </c>
      <c r="R25" s="18">
        <f t="shared" si="9"/>
        <v>0</v>
      </c>
      <c r="S25" s="18">
        <f t="shared" si="10"/>
        <v>0</v>
      </c>
      <c r="T25" s="18"/>
      <c r="U25" s="18"/>
      <c r="V25" s="21">
        <f t="shared" si="11"/>
        <v>0</v>
      </c>
      <c r="W25" s="22" t="str">
        <f t="shared" si="12"/>
        <v/>
      </c>
      <c r="X25" s="20" t="str">
        <f t="shared" si="13"/>
        <v/>
      </c>
      <c r="Y25" s="25" t="str">
        <f t="shared" si="14"/>
        <v/>
      </c>
      <c r="Z25" s="27" t="str">
        <f t="shared" si="15"/>
        <v/>
      </c>
      <c r="AJ25" s="42"/>
      <c r="AK25" s="42"/>
      <c r="AL25" s="42"/>
      <c r="AM25" s="42"/>
      <c r="AN25" s="42"/>
      <c r="AO25" s="42"/>
      <c r="AP25" s="42"/>
      <c r="AS25" s="4" t="s">
        <v>155</v>
      </c>
      <c r="AT25" s="5" t="s">
        <v>182</v>
      </c>
    </row>
    <row r="26" spans="1:46" x14ac:dyDescent="0.25">
      <c r="A26" s="17">
        <v>14</v>
      </c>
      <c r="B26" s="38"/>
      <c r="C26" s="39"/>
      <c r="D26" s="39"/>
      <c r="E26" s="38"/>
      <c r="F26" s="17" t="e">
        <f t="shared" si="1"/>
        <v>#N/A</v>
      </c>
      <c r="G26" s="38"/>
      <c r="H26" s="17" t="e">
        <f t="shared" si="2"/>
        <v>#N/A</v>
      </c>
      <c r="I26" s="38"/>
      <c r="J26" s="17" t="e">
        <f t="shared" si="0"/>
        <v>#N/A</v>
      </c>
      <c r="K26" s="17" t="e">
        <f t="shared" si="3"/>
        <v>#N/A</v>
      </c>
      <c r="L26" s="17" t="e">
        <f t="shared" si="4"/>
        <v>#N/A</v>
      </c>
      <c r="M26" s="38"/>
      <c r="N26" s="18">
        <f t="shared" si="5"/>
        <v>0</v>
      </c>
      <c r="O26" s="19">
        <f t="shared" si="6"/>
        <v>0</v>
      </c>
      <c r="P26" s="19">
        <f t="shared" si="7"/>
        <v>0</v>
      </c>
      <c r="Q26" s="18">
        <f t="shared" si="8"/>
        <v>0</v>
      </c>
      <c r="R26" s="18">
        <f t="shared" si="9"/>
        <v>0</v>
      </c>
      <c r="S26" s="18">
        <f t="shared" si="10"/>
        <v>0</v>
      </c>
      <c r="T26" s="18"/>
      <c r="U26" s="18"/>
      <c r="V26" s="21">
        <f t="shared" si="11"/>
        <v>0</v>
      </c>
      <c r="W26" s="22" t="str">
        <f t="shared" si="12"/>
        <v/>
      </c>
      <c r="X26" s="20" t="str">
        <f t="shared" si="13"/>
        <v/>
      </c>
      <c r="Y26" s="25" t="str">
        <f t="shared" si="14"/>
        <v/>
      </c>
      <c r="Z26" s="27" t="str">
        <f t="shared" si="15"/>
        <v/>
      </c>
      <c r="AJ26" s="42"/>
      <c r="AK26" s="42"/>
      <c r="AL26" s="42"/>
      <c r="AM26" s="42"/>
      <c r="AN26" s="42"/>
      <c r="AO26" s="42"/>
      <c r="AP26" s="42"/>
      <c r="AS26" s="4" t="s">
        <v>156</v>
      </c>
      <c r="AT26" s="5" t="s">
        <v>183</v>
      </c>
    </row>
    <row r="27" spans="1:46" ht="15.75" thickBot="1" x14ac:dyDescent="0.3">
      <c r="A27" s="17">
        <v>15</v>
      </c>
      <c r="B27" s="38"/>
      <c r="C27" s="39"/>
      <c r="D27" s="39"/>
      <c r="E27" s="38"/>
      <c r="F27" s="17" t="e">
        <f t="shared" si="1"/>
        <v>#N/A</v>
      </c>
      <c r="G27" s="38"/>
      <c r="H27" s="17" t="e">
        <f t="shared" si="2"/>
        <v>#N/A</v>
      </c>
      <c r="I27" s="38"/>
      <c r="J27" s="17" t="e">
        <f t="shared" si="0"/>
        <v>#N/A</v>
      </c>
      <c r="K27" s="17" t="e">
        <f t="shared" si="3"/>
        <v>#N/A</v>
      </c>
      <c r="L27" s="17" t="e">
        <f t="shared" si="4"/>
        <v>#N/A</v>
      </c>
      <c r="M27" s="38"/>
      <c r="N27" s="18">
        <f t="shared" si="5"/>
        <v>0</v>
      </c>
      <c r="O27" s="19">
        <f t="shared" si="6"/>
        <v>0</v>
      </c>
      <c r="P27" s="19">
        <f t="shared" si="7"/>
        <v>0</v>
      </c>
      <c r="Q27" s="18">
        <f t="shared" si="8"/>
        <v>0</v>
      </c>
      <c r="R27" s="18">
        <f t="shared" si="9"/>
        <v>0</v>
      </c>
      <c r="S27" s="18">
        <f t="shared" si="10"/>
        <v>0</v>
      </c>
      <c r="T27" s="18"/>
      <c r="U27" s="18"/>
      <c r="V27" s="21">
        <f t="shared" si="11"/>
        <v>0</v>
      </c>
      <c r="W27" s="22" t="str">
        <f t="shared" si="12"/>
        <v/>
      </c>
      <c r="X27" s="20" t="str">
        <f t="shared" si="13"/>
        <v/>
      </c>
      <c r="Y27" s="25" t="str">
        <f t="shared" si="14"/>
        <v/>
      </c>
      <c r="Z27" s="27" t="str">
        <f t="shared" si="15"/>
        <v/>
      </c>
      <c r="AJ27" s="42"/>
      <c r="AK27" s="42"/>
      <c r="AL27" s="42"/>
      <c r="AM27" s="42"/>
      <c r="AN27" s="42"/>
      <c r="AO27" s="42"/>
      <c r="AP27" s="42"/>
      <c r="AS27" s="6" t="s">
        <v>157</v>
      </c>
      <c r="AT27" s="7" t="s">
        <v>184</v>
      </c>
    </row>
    <row r="28" spans="1:46" ht="15.75" thickTop="1" x14ac:dyDescent="0.25">
      <c r="A28" s="17">
        <v>16</v>
      </c>
      <c r="B28" s="38"/>
      <c r="C28" s="39"/>
      <c r="D28" s="39"/>
      <c r="E28" s="38"/>
      <c r="F28" s="17" t="e">
        <f t="shared" si="1"/>
        <v>#N/A</v>
      </c>
      <c r="G28" s="38"/>
      <c r="H28" s="17" t="e">
        <f t="shared" si="2"/>
        <v>#N/A</v>
      </c>
      <c r="I28" s="38"/>
      <c r="J28" s="17" t="e">
        <f t="shared" si="0"/>
        <v>#N/A</v>
      </c>
      <c r="K28" s="17" t="e">
        <f t="shared" si="3"/>
        <v>#N/A</v>
      </c>
      <c r="L28" s="17" t="e">
        <f t="shared" si="4"/>
        <v>#N/A</v>
      </c>
      <c r="M28" s="38"/>
      <c r="N28" s="18">
        <f t="shared" si="5"/>
        <v>0</v>
      </c>
      <c r="O28" s="19">
        <f t="shared" si="6"/>
        <v>0</v>
      </c>
      <c r="P28" s="19">
        <f t="shared" si="7"/>
        <v>0</v>
      </c>
      <c r="Q28" s="18">
        <f t="shared" si="8"/>
        <v>0</v>
      </c>
      <c r="R28" s="18">
        <f t="shared" si="9"/>
        <v>0</v>
      </c>
      <c r="S28" s="18">
        <f t="shared" si="10"/>
        <v>0</v>
      </c>
      <c r="T28" s="18"/>
      <c r="U28" s="18"/>
      <c r="V28" s="21">
        <f t="shared" si="11"/>
        <v>0</v>
      </c>
      <c r="W28" s="22" t="str">
        <f t="shared" si="12"/>
        <v/>
      </c>
      <c r="X28" s="20" t="str">
        <f t="shared" si="13"/>
        <v/>
      </c>
      <c r="Y28" s="25" t="str">
        <f t="shared" si="14"/>
        <v/>
      </c>
      <c r="Z28" s="27" t="str">
        <f t="shared" si="15"/>
        <v/>
      </c>
      <c r="AJ28" s="42"/>
      <c r="AK28" s="42"/>
      <c r="AL28" s="42"/>
      <c r="AM28" s="42"/>
      <c r="AN28" s="42"/>
      <c r="AO28" s="42"/>
      <c r="AP28" s="42"/>
    </row>
    <row r="29" spans="1:46" x14ac:dyDescent="0.25">
      <c r="A29" s="17">
        <v>17</v>
      </c>
      <c r="B29" s="38"/>
      <c r="C29" s="39"/>
      <c r="D29" s="39"/>
      <c r="E29" s="38"/>
      <c r="F29" s="17" t="e">
        <f t="shared" si="1"/>
        <v>#N/A</v>
      </c>
      <c r="G29" s="38"/>
      <c r="H29" s="17" t="e">
        <f t="shared" si="2"/>
        <v>#N/A</v>
      </c>
      <c r="I29" s="38"/>
      <c r="J29" s="17" t="e">
        <f t="shared" si="0"/>
        <v>#N/A</v>
      </c>
      <c r="K29" s="17" t="e">
        <f t="shared" si="3"/>
        <v>#N/A</v>
      </c>
      <c r="L29" s="17" t="e">
        <f t="shared" si="4"/>
        <v>#N/A</v>
      </c>
      <c r="M29" s="38"/>
      <c r="N29" s="18">
        <f t="shared" si="5"/>
        <v>0</v>
      </c>
      <c r="O29" s="19">
        <f t="shared" si="6"/>
        <v>0</v>
      </c>
      <c r="P29" s="19">
        <f t="shared" si="7"/>
        <v>0</v>
      </c>
      <c r="Q29" s="18">
        <f t="shared" si="8"/>
        <v>0</v>
      </c>
      <c r="R29" s="18">
        <f t="shared" si="9"/>
        <v>0</v>
      </c>
      <c r="S29" s="18">
        <f t="shared" si="10"/>
        <v>0</v>
      </c>
      <c r="T29" s="18"/>
      <c r="U29" s="18"/>
      <c r="V29" s="21">
        <f t="shared" si="11"/>
        <v>0</v>
      </c>
      <c r="W29" s="22" t="str">
        <f t="shared" si="12"/>
        <v/>
      </c>
      <c r="X29" s="20" t="str">
        <f t="shared" si="13"/>
        <v/>
      </c>
      <c r="Y29" s="25" t="str">
        <f t="shared" si="14"/>
        <v/>
      </c>
      <c r="Z29" s="27" t="str">
        <f t="shared" si="15"/>
        <v/>
      </c>
      <c r="AJ29" s="42"/>
      <c r="AK29" s="42"/>
      <c r="AL29" s="42"/>
      <c r="AM29" s="42"/>
      <c r="AN29" s="42"/>
      <c r="AO29" s="42"/>
      <c r="AP29" s="42"/>
    </row>
    <row r="30" spans="1:46" x14ac:dyDescent="0.25">
      <c r="A30" s="17">
        <v>18</v>
      </c>
      <c r="B30" s="38"/>
      <c r="C30" s="39"/>
      <c r="D30" s="39"/>
      <c r="E30" s="38"/>
      <c r="F30" s="17" t="e">
        <f t="shared" si="1"/>
        <v>#N/A</v>
      </c>
      <c r="G30" s="38"/>
      <c r="H30" s="17" t="e">
        <f t="shared" si="2"/>
        <v>#N/A</v>
      </c>
      <c r="I30" s="38"/>
      <c r="J30" s="17" t="e">
        <f t="shared" si="0"/>
        <v>#N/A</v>
      </c>
      <c r="K30" s="17" t="e">
        <f t="shared" si="3"/>
        <v>#N/A</v>
      </c>
      <c r="L30" s="17" t="e">
        <f t="shared" si="4"/>
        <v>#N/A</v>
      </c>
      <c r="M30" s="38"/>
      <c r="N30" s="18">
        <f t="shared" si="5"/>
        <v>0</v>
      </c>
      <c r="O30" s="19">
        <f t="shared" si="6"/>
        <v>0</v>
      </c>
      <c r="P30" s="19">
        <f t="shared" si="7"/>
        <v>0</v>
      </c>
      <c r="Q30" s="18">
        <f t="shared" si="8"/>
        <v>0</v>
      </c>
      <c r="R30" s="18">
        <f t="shared" si="9"/>
        <v>0</v>
      </c>
      <c r="S30" s="18">
        <f t="shared" si="10"/>
        <v>0</v>
      </c>
      <c r="T30" s="18"/>
      <c r="U30" s="18"/>
      <c r="V30" s="21">
        <f t="shared" si="11"/>
        <v>0</v>
      </c>
      <c r="W30" s="22" t="str">
        <f t="shared" si="12"/>
        <v/>
      </c>
      <c r="X30" s="20" t="str">
        <f t="shared" si="13"/>
        <v/>
      </c>
      <c r="Y30" s="25" t="str">
        <f t="shared" si="14"/>
        <v/>
      </c>
      <c r="Z30" s="27" t="str">
        <f t="shared" si="15"/>
        <v/>
      </c>
      <c r="AJ30" s="42"/>
      <c r="AK30" s="42"/>
      <c r="AL30" s="42"/>
      <c r="AM30" s="42"/>
      <c r="AN30" s="42"/>
      <c r="AO30" s="42"/>
      <c r="AP30" s="42"/>
    </row>
    <row r="31" spans="1:46" x14ac:dyDescent="0.25">
      <c r="A31" s="17">
        <v>19</v>
      </c>
      <c r="B31" s="38"/>
      <c r="C31" s="39"/>
      <c r="D31" s="39"/>
      <c r="E31" s="38"/>
      <c r="F31" s="17" t="e">
        <f t="shared" si="1"/>
        <v>#N/A</v>
      </c>
      <c r="G31" s="38"/>
      <c r="H31" s="17" t="e">
        <f t="shared" si="2"/>
        <v>#N/A</v>
      </c>
      <c r="I31" s="38"/>
      <c r="J31" s="17" t="e">
        <f t="shared" si="0"/>
        <v>#N/A</v>
      </c>
      <c r="K31" s="17" t="e">
        <f t="shared" si="3"/>
        <v>#N/A</v>
      </c>
      <c r="L31" s="17" t="e">
        <f t="shared" si="4"/>
        <v>#N/A</v>
      </c>
      <c r="M31" s="38"/>
      <c r="N31" s="18">
        <f t="shared" si="5"/>
        <v>0</v>
      </c>
      <c r="O31" s="19">
        <f t="shared" si="6"/>
        <v>0</v>
      </c>
      <c r="P31" s="19">
        <f t="shared" si="7"/>
        <v>0</v>
      </c>
      <c r="Q31" s="18">
        <f t="shared" si="8"/>
        <v>0</v>
      </c>
      <c r="R31" s="18">
        <f t="shared" si="9"/>
        <v>0</v>
      </c>
      <c r="S31" s="18">
        <f t="shared" si="10"/>
        <v>0</v>
      </c>
      <c r="T31" s="18"/>
      <c r="U31" s="18"/>
      <c r="V31" s="21">
        <f t="shared" si="11"/>
        <v>0</v>
      </c>
      <c r="W31" s="22" t="str">
        <f t="shared" si="12"/>
        <v/>
      </c>
      <c r="X31" s="20" t="str">
        <f t="shared" si="13"/>
        <v/>
      </c>
      <c r="Y31" s="25" t="str">
        <f t="shared" si="14"/>
        <v/>
      </c>
      <c r="Z31" s="27" t="str">
        <f t="shared" si="15"/>
        <v/>
      </c>
      <c r="AJ31" s="42"/>
      <c r="AK31" s="42"/>
      <c r="AL31" s="42"/>
      <c r="AM31" s="42"/>
      <c r="AN31" s="42"/>
      <c r="AO31" s="42"/>
      <c r="AP31" s="42"/>
    </row>
    <row r="32" spans="1:46" x14ac:dyDescent="0.25">
      <c r="A32" s="17">
        <v>20</v>
      </c>
      <c r="B32" s="38"/>
      <c r="C32" s="39"/>
      <c r="D32" s="39"/>
      <c r="E32" s="38"/>
      <c r="F32" s="17" t="e">
        <f t="shared" si="1"/>
        <v>#N/A</v>
      </c>
      <c r="G32" s="38"/>
      <c r="H32" s="17" t="e">
        <f t="shared" si="2"/>
        <v>#N/A</v>
      </c>
      <c r="I32" s="38"/>
      <c r="J32" s="17" t="e">
        <f t="shared" si="0"/>
        <v>#N/A</v>
      </c>
      <c r="K32" s="17" t="e">
        <f t="shared" si="3"/>
        <v>#N/A</v>
      </c>
      <c r="L32" s="17" t="e">
        <f t="shared" si="4"/>
        <v>#N/A</v>
      </c>
      <c r="M32" s="38"/>
      <c r="N32" s="18">
        <f t="shared" si="5"/>
        <v>0</v>
      </c>
      <c r="O32" s="19">
        <f t="shared" si="6"/>
        <v>0</v>
      </c>
      <c r="P32" s="19">
        <f t="shared" si="7"/>
        <v>0</v>
      </c>
      <c r="Q32" s="18">
        <f t="shared" si="8"/>
        <v>0</v>
      </c>
      <c r="R32" s="18">
        <f t="shared" si="9"/>
        <v>0</v>
      </c>
      <c r="S32" s="18">
        <f t="shared" si="10"/>
        <v>0</v>
      </c>
      <c r="T32" s="18"/>
      <c r="U32" s="18"/>
      <c r="V32" s="21">
        <f t="shared" si="11"/>
        <v>0</v>
      </c>
      <c r="W32" s="22" t="str">
        <f t="shared" si="12"/>
        <v/>
      </c>
      <c r="X32" s="20" t="str">
        <f t="shared" si="13"/>
        <v/>
      </c>
      <c r="Y32" s="25" t="str">
        <f t="shared" si="14"/>
        <v/>
      </c>
      <c r="Z32" s="27" t="str">
        <f t="shared" si="15"/>
        <v/>
      </c>
      <c r="AJ32" s="42"/>
      <c r="AK32" s="42"/>
      <c r="AL32" s="42"/>
      <c r="AM32" s="42"/>
      <c r="AN32" s="42"/>
      <c r="AO32" s="42"/>
      <c r="AP32" s="42"/>
    </row>
    <row r="33" spans="1:42" x14ac:dyDescent="0.25">
      <c r="A33" s="17">
        <v>21</v>
      </c>
      <c r="B33" s="38"/>
      <c r="C33" s="39"/>
      <c r="D33" s="39"/>
      <c r="E33" s="38"/>
      <c r="F33" s="17" t="e">
        <f t="shared" si="1"/>
        <v>#N/A</v>
      </c>
      <c r="G33" s="38"/>
      <c r="H33" s="17" t="e">
        <f t="shared" si="2"/>
        <v>#N/A</v>
      </c>
      <c r="I33" s="38"/>
      <c r="J33" s="17" t="e">
        <f t="shared" si="0"/>
        <v>#N/A</v>
      </c>
      <c r="K33" s="17" t="e">
        <f t="shared" si="3"/>
        <v>#N/A</v>
      </c>
      <c r="L33" s="17" t="e">
        <f t="shared" si="4"/>
        <v>#N/A</v>
      </c>
      <c r="M33" s="38"/>
      <c r="N33" s="18">
        <f t="shared" si="5"/>
        <v>0</v>
      </c>
      <c r="O33" s="19">
        <f t="shared" si="6"/>
        <v>0</v>
      </c>
      <c r="P33" s="19">
        <f t="shared" si="7"/>
        <v>0</v>
      </c>
      <c r="Q33" s="18">
        <f t="shared" si="8"/>
        <v>0</v>
      </c>
      <c r="R33" s="18">
        <f t="shared" si="9"/>
        <v>0</v>
      </c>
      <c r="S33" s="18">
        <f t="shared" si="10"/>
        <v>0</v>
      </c>
      <c r="T33" s="18"/>
      <c r="U33" s="18"/>
      <c r="V33" s="21">
        <f t="shared" si="11"/>
        <v>0</v>
      </c>
      <c r="W33" s="22" t="str">
        <f t="shared" si="12"/>
        <v/>
      </c>
      <c r="X33" s="20" t="str">
        <f t="shared" si="13"/>
        <v/>
      </c>
      <c r="Y33" s="25" t="str">
        <f t="shared" si="14"/>
        <v/>
      </c>
      <c r="Z33" s="27" t="str">
        <f t="shared" si="15"/>
        <v/>
      </c>
      <c r="AJ33" s="42"/>
      <c r="AK33" s="42"/>
      <c r="AL33" s="42"/>
      <c r="AM33" s="42"/>
      <c r="AN33" s="42"/>
      <c r="AO33" s="42"/>
      <c r="AP33" s="42"/>
    </row>
    <row r="34" spans="1:42" x14ac:dyDescent="0.25">
      <c r="A34" s="17">
        <v>22</v>
      </c>
      <c r="B34" s="38"/>
      <c r="C34" s="39"/>
      <c r="D34" s="39"/>
      <c r="E34" s="38"/>
      <c r="F34" s="17" t="e">
        <f t="shared" si="1"/>
        <v>#N/A</v>
      </c>
      <c r="G34" s="38"/>
      <c r="H34" s="17" t="e">
        <f t="shared" si="2"/>
        <v>#N/A</v>
      </c>
      <c r="I34" s="38"/>
      <c r="J34" s="17" t="e">
        <f t="shared" si="0"/>
        <v>#N/A</v>
      </c>
      <c r="K34" s="17" t="e">
        <f t="shared" si="3"/>
        <v>#N/A</v>
      </c>
      <c r="L34" s="17" t="e">
        <f t="shared" si="4"/>
        <v>#N/A</v>
      </c>
      <c r="M34" s="38"/>
      <c r="N34" s="18">
        <f t="shared" si="5"/>
        <v>0</v>
      </c>
      <c r="O34" s="19">
        <f t="shared" si="6"/>
        <v>0</v>
      </c>
      <c r="P34" s="19">
        <f t="shared" si="7"/>
        <v>0</v>
      </c>
      <c r="Q34" s="18">
        <f t="shared" si="8"/>
        <v>0</v>
      </c>
      <c r="R34" s="18">
        <f t="shared" si="9"/>
        <v>0</v>
      </c>
      <c r="S34" s="18">
        <f t="shared" si="10"/>
        <v>0</v>
      </c>
      <c r="T34" s="18"/>
      <c r="U34" s="18"/>
      <c r="V34" s="21">
        <f t="shared" si="11"/>
        <v>0</v>
      </c>
      <c r="W34" s="22" t="str">
        <f t="shared" si="12"/>
        <v/>
      </c>
      <c r="X34" s="20" t="str">
        <f t="shared" si="13"/>
        <v/>
      </c>
      <c r="Y34" s="25" t="str">
        <f t="shared" si="14"/>
        <v/>
      </c>
      <c r="Z34" s="27" t="str">
        <f t="shared" si="15"/>
        <v/>
      </c>
      <c r="AJ34" s="42"/>
      <c r="AK34" s="42"/>
      <c r="AL34" s="42"/>
      <c r="AM34" s="42"/>
      <c r="AN34" s="42"/>
      <c r="AO34" s="42"/>
      <c r="AP34" s="42"/>
    </row>
    <row r="35" spans="1:42" x14ac:dyDescent="0.25">
      <c r="A35" s="17">
        <v>23</v>
      </c>
      <c r="B35" s="38"/>
      <c r="C35" s="39"/>
      <c r="D35" s="39"/>
      <c r="E35" s="38"/>
      <c r="F35" s="17" t="e">
        <f t="shared" si="1"/>
        <v>#N/A</v>
      </c>
      <c r="G35" s="38"/>
      <c r="H35" s="17" t="e">
        <f t="shared" si="2"/>
        <v>#N/A</v>
      </c>
      <c r="I35" s="38"/>
      <c r="J35" s="17" t="e">
        <f t="shared" si="0"/>
        <v>#N/A</v>
      </c>
      <c r="K35" s="17" t="e">
        <f t="shared" si="3"/>
        <v>#N/A</v>
      </c>
      <c r="L35" s="17" t="e">
        <f t="shared" si="4"/>
        <v>#N/A</v>
      </c>
      <c r="M35" s="38"/>
      <c r="N35" s="18">
        <f t="shared" si="5"/>
        <v>0</v>
      </c>
      <c r="O35" s="19">
        <f t="shared" si="6"/>
        <v>0</v>
      </c>
      <c r="P35" s="19">
        <f t="shared" si="7"/>
        <v>0</v>
      </c>
      <c r="Q35" s="18">
        <f t="shared" si="8"/>
        <v>0</v>
      </c>
      <c r="R35" s="18">
        <f t="shared" si="9"/>
        <v>0</v>
      </c>
      <c r="S35" s="18">
        <f t="shared" si="10"/>
        <v>0</v>
      </c>
      <c r="T35" s="18"/>
      <c r="U35" s="18"/>
      <c r="V35" s="21">
        <f t="shared" si="11"/>
        <v>0</v>
      </c>
      <c r="W35" s="22" t="str">
        <f t="shared" si="12"/>
        <v/>
      </c>
      <c r="X35" s="20" t="str">
        <f t="shared" si="13"/>
        <v/>
      </c>
      <c r="Y35" s="25" t="str">
        <f t="shared" si="14"/>
        <v/>
      </c>
      <c r="Z35" s="27" t="str">
        <f t="shared" si="15"/>
        <v/>
      </c>
      <c r="AJ35" s="42"/>
      <c r="AK35" s="42"/>
      <c r="AL35" s="42"/>
      <c r="AM35" s="42"/>
      <c r="AN35" s="42"/>
      <c r="AO35" s="42"/>
      <c r="AP35" s="42"/>
    </row>
    <row r="36" spans="1:42" x14ac:dyDescent="0.25">
      <c r="A36" s="17">
        <v>24</v>
      </c>
      <c r="B36" s="38"/>
      <c r="C36" s="39"/>
      <c r="D36" s="39"/>
      <c r="E36" s="38"/>
      <c r="F36" s="17" t="e">
        <f t="shared" si="1"/>
        <v>#N/A</v>
      </c>
      <c r="G36" s="38"/>
      <c r="H36" s="17" t="e">
        <f t="shared" si="2"/>
        <v>#N/A</v>
      </c>
      <c r="I36" s="38"/>
      <c r="J36" s="17" t="e">
        <f t="shared" si="0"/>
        <v>#N/A</v>
      </c>
      <c r="K36" s="17" t="e">
        <f t="shared" si="3"/>
        <v>#N/A</v>
      </c>
      <c r="L36" s="17" t="e">
        <f t="shared" si="4"/>
        <v>#N/A</v>
      </c>
      <c r="M36" s="38"/>
      <c r="N36" s="18">
        <f t="shared" si="5"/>
        <v>0</v>
      </c>
      <c r="O36" s="19">
        <f t="shared" si="6"/>
        <v>0</v>
      </c>
      <c r="P36" s="19">
        <f t="shared" si="7"/>
        <v>0</v>
      </c>
      <c r="Q36" s="18">
        <f t="shared" si="8"/>
        <v>0</v>
      </c>
      <c r="R36" s="18">
        <f t="shared" si="9"/>
        <v>0</v>
      </c>
      <c r="S36" s="18">
        <f t="shared" si="10"/>
        <v>0</v>
      </c>
      <c r="T36" s="18"/>
      <c r="U36" s="18"/>
      <c r="V36" s="21">
        <f t="shared" si="11"/>
        <v>0</v>
      </c>
      <c r="W36" s="22" t="str">
        <f t="shared" si="12"/>
        <v/>
      </c>
      <c r="X36" s="20" t="str">
        <f t="shared" si="13"/>
        <v/>
      </c>
      <c r="Y36" s="25" t="str">
        <f t="shared" si="14"/>
        <v/>
      </c>
      <c r="Z36" s="27" t="str">
        <f t="shared" si="15"/>
        <v/>
      </c>
      <c r="AJ36" s="42"/>
      <c r="AK36" s="42"/>
      <c r="AL36" s="42"/>
      <c r="AM36" s="42"/>
      <c r="AN36" s="42"/>
      <c r="AO36" s="42"/>
      <c r="AP36" s="42"/>
    </row>
    <row r="37" spans="1:42" x14ac:dyDescent="0.25">
      <c r="A37" s="17">
        <v>25</v>
      </c>
      <c r="B37" s="38"/>
      <c r="C37" s="39"/>
      <c r="D37" s="39"/>
      <c r="E37" s="38"/>
      <c r="F37" s="17" t="e">
        <f t="shared" si="1"/>
        <v>#N/A</v>
      </c>
      <c r="G37" s="38"/>
      <c r="H37" s="17" t="e">
        <f t="shared" si="2"/>
        <v>#N/A</v>
      </c>
      <c r="I37" s="38"/>
      <c r="J37" s="17" t="e">
        <f t="shared" si="0"/>
        <v>#N/A</v>
      </c>
      <c r="K37" s="17" t="e">
        <f t="shared" si="3"/>
        <v>#N/A</v>
      </c>
      <c r="L37" s="17" t="e">
        <f t="shared" si="4"/>
        <v>#N/A</v>
      </c>
      <c r="M37" s="38"/>
      <c r="N37" s="18">
        <f t="shared" si="5"/>
        <v>0</v>
      </c>
      <c r="O37" s="19">
        <f t="shared" si="6"/>
        <v>0</v>
      </c>
      <c r="P37" s="19">
        <f t="shared" si="7"/>
        <v>0</v>
      </c>
      <c r="Q37" s="18">
        <f t="shared" si="8"/>
        <v>0</v>
      </c>
      <c r="R37" s="18">
        <f t="shared" si="9"/>
        <v>0</v>
      </c>
      <c r="S37" s="18">
        <f t="shared" si="10"/>
        <v>0</v>
      </c>
      <c r="T37" s="18"/>
      <c r="U37" s="18"/>
      <c r="V37" s="21">
        <f t="shared" si="11"/>
        <v>0</v>
      </c>
      <c r="W37" s="22" t="str">
        <f t="shared" si="12"/>
        <v/>
      </c>
      <c r="X37" s="20" t="str">
        <f t="shared" si="13"/>
        <v/>
      </c>
      <c r="Y37" s="25" t="str">
        <f t="shared" si="14"/>
        <v/>
      </c>
      <c r="Z37" s="27" t="str">
        <f t="shared" si="15"/>
        <v/>
      </c>
      <c r="AJ37" s="42"/>
      <c r="AK37" s="42"/>
      <c r="AL37" s="42"/>
      <c r="AM37" s="42"/>
      <c r="AN37" s="42"/>
      <c r="AO37" s="42"/>
      <c r="AP37" s="42"/>
    </row>
    <row r="38" spans="1:42" x14ac:dyDescent="0.25">
      <c r="A38" s="17">
        <v>26</v>
      </c>
      <c r="B38" s="38"/>
      <c r="C38" s="39"/>
      <c r="D38" s="39"/>
      <c r="E38" s="38"/>
      <c r="F38" s="17" t="e">
        <f t="shared" si="1"/>
        <v>#N/A</v>
      </c>
      <c r="G38" s="38"/>
      <c r="H38" s="17" t="e">
        <f t="shared" si="2"/>
        <v>#N/A</v>
      </c>
      <c r="I38" s="38"/>
      <c r="J38" s="17" t="e">
        <f t="shared" si="0"/>
        <v>#N/A</v>
      </c>
      <c r="K38" s="17" t="e">
        <f t="shared" si="3"/>
        <v>#N/A</v>
      </c>
      <c r="L38" s="17" t="e">
        <f t="shared" si="4"/>
        <v>#N/A</v>
      </c>
      <c r="M38" s="38"/>
      <c r="N38" s="18">
        <f t="shared" si="5"/>
        <v>0</v>
      </c>
      <c r="O38" s="19">
        <f t="shared" si="6"/>
        <v>0</v>
      </c>
      <c r="P38" s="19">
        <f t="shared" si="7"/>
        <v>0</v>
      </c>
      <c r="Q38" s="18">
        <f t="shared" si="8"/>
        <v>0</v>
      </c>
      <c r="R38" s="18">
        <f t="shared" si="9"/>
        <v>0</v>
      </c>
      <c r="S38" s="18">
        <f t="shared" si="10"/>
        <v>0</v>
      </c>
      <c r="T38" s="18"/>
      <c r="U38" s="18"/>
      <c r="V38" s="21">
        <f t="shared" si="11"/>
        <v>0</v>
      </c>
      <c r="W38" s="22" t="str">
        <f t="shared" si="12"/>
        <v/>
      </c>
      <c r="X38" s="20" t="str">
        <f t="shared" si="13"/>
        <v/>
      </c>
      <c r="Y38" s="25" t="str">
        <f t="shared" si="14"/>
        <v/>
      </c>
      <c r="Z38" s="27" t="str">
        <f t="shared" si="15"/>
        <v/>
      </c>
      <c r="AJ38" s="42"/>
      <c r="AK38" s="42"/>
      <c r="AL38" s="42"/>
      <c r="AM38" s="42"/>
      <c r="AN38" s="42"/>
      <c r="AO38" s="42"/>
      <c r="AP38" s="42"/>
    </row>
    <row r="39" spans="1:42" x14ac:dyDescent="0.25">
      <c r="A39" s="17">
        <v>27</v>
      </c>
      <c r="B39" s="38"/>
      <c r="C39" s="39"/>
      <c r="D39" s="39"/>
      <c r="E39" s="38"/>
      <c r="F39" s="17" t="e">
        <f t="shared" si="1"/>
        <v>#N/A</v>
      </c>
      <c r="G39" s="38"/>
      <c r="H39" s="17" t="e">
        <f t="shared" si="2"/>
        <v>#N/A</v>
      </c>
      <c r="I39" s="38"/>
      <c r="J39" s="17" t="e">
        <f t="shared" si="0"/>
        <v>#N/A</v>
      </c>
      <c r="K39" s="17" t="e">
        <f t="shared" si="3"/>
        <v>#N/A</v>
      </c>
      <c r="L39" s="17" t="e">
        <f t="shared" si="4"/>
        <v>#N/A</v>
      </c>
      <c r="M39" s="38"/>
      <c r="N39" s="18">
        <f t="shared" si="5"/>
        <v>0</v>
      </c>
      <c r="O39" s="19">
        <f t="shared" si="6"/>
        <v>0</v>
      </c>
      <c r="P39" s="19">
        <f t="shared" si="7"/>
        <v>0</v>
      </c>
      <c r="Q39" s="18">
        <f t="shared" si="8"/>
        <v>0</v>
      </c>
      <c r="R39" s="18">
        <f t="shared" si="9"/>
        <v>0</v>
      </c>
      <c r="S39" s="18">
        <f t="shared" si="10"/>
        <v>0</v>
      </c>
      <c r="T39" s="18"/>
      <c r="U39" s="18"/>
      <c r="V39" s="21">
        <f t="shared" si="11"/>
        <v>0</v>
      </c>
      <c r="W39" s="22" t="str">
        <f t="shared" si="12"/>
        <v/>
      </c>
      <c r="X39" s="20" t="str">
        <f t="shared" si="13"/>
        <v/>
      </c>
      <c r="Y39" s="25" t="str">
        <f t="shared" si="14"/>
        <v/>
      </c>
      <c r="Z39" s="27" t="str">
        <f t="shared" si="15"/>
        <v/>
      </c>
      <c r="AJ39" s="42"/>
      <c r="AK39" s="42"/>
      <c r="AL39" s="42"/>
      <c r="AM39" s="42"/>
      <c r="AN39" s="42"/>
      <c r="AO39" s="42"/>
      <c r="AP39" s="42"/>
    </row>
    <row r="40" spans="1:42" x14ac:dyDescent="0.25">
      <c r="A40" s="17">
        <v>28</v>
      </c>
      <c r="B40" s="38"/>
      <c r="C40" s="39"/>
      <c r="D40" s="39"/>
      <c r="E40" s="38"/>
      <c r="F40" s="17" t="e">
        <f t="shared" si="1"/>
        <v>#N/A</v>
      </c>
      <c r="G40" s="38"/>
      <c r="H40" s="17" t="e">
        <f t="shared" si="2"/>
        <v>#N/A</v>
      </c>
      <c r="I40" s="38"/>
      <c r="J40" s="17" t="e">
        <f t="shared" si="0"/>
        <v>#N/A</v>
      </c>
      <c r="K40" s="17" t="e">
        <f t="shared" si="3"/>
        <v>#N/A</v>
      </c>
      <c r="L40" s="17" t="e">
        <f t="shared" si="4"/>
        <v>#N/A</v>
      </c>
      <c r="M40" s="38"/>
      <c r="N40" s="18">
        <f t="shared" si="5"/>
        <v>0</v>
      </c>
      <c r="O40" s="19">
        <f t="shared" si="6"/>
        <v>0</v>
      </c>
      <c r="P40" s="19">
        <f t="shared" si="7"/>
        <v>0</v>
      </c>
      <c r="Q40" s="18">
        <f t="shared" si="8"/>
        <v>0</v>
      </c>
      <c r="R40" s="18">
        <f t="shared" si="9"/>
        <v>0</v>
      </c>
      <c r="S40" s="18">
        <f t="shared" si="10"/>
        <v>0</v>
      </c>
      <c r="T40" s="18"/>
      <c r="U40" s="18"/>
      <c r="V40" s="21">
        <f t="shared" si="11"/>
        <v>0</v>
      </c>
      <c r="W40" s="22" t="str">
        <f t="shared" si="12"/>
        <v/>
      </c>
      <c r="X40" s="20" t="str">
        <f t="shared" si="13"/>
        <v/>
      </c>
      <c r="Y40" s="25" t="str">
        <f t="shared" si="14"/>
        <v/>
      </c>
      <c r="Z40" s="27" t="str">
        <f t="shared" si="15"/>
        <v/>
      </c>
      <c r="AJ40" s="42"/>
      <c r="AK40" s="42"/>
      <c r="AL40" s="42"/>
      <c r="AM40" s="42"/>
      <c r="AN40" s="42"/>
      <c r="AO40" s="42"/>
      <c r="AP40" s="42"/>
    </row>
    <row r="41" spans="1:42" x14ac:dyDescent="0.25">
      <c r="A41" s="17">
        <v>29</v>
      </c>
      <c r="B41" s="38"/>
      <c r="C41" s="39"/>
      <c r="D41" s="39"/>
      <c r="E41" s="38"/>
      <c r="F41" s="17" t="e">
        <f t="shared" si="1"/>
        <v>#N/A</v>
      </c>
      <c r="G41" s="38"/>
      <c r="H41" s="17" t="e">
        <f t="shared" si="2"/>
        <v>#N/A</v>
      </c>
      <c r="I41" s="38"/>
      <c r="J41" s="17" t="e">
        <f t="shared" si="0"/>
        <v>#N/A</v>
      </c>
      <c r="K41" s="17" t="e">
        <f t="shared" si="3"/>
        <v>#N/A</v>
      </c>
      <c r="L41" s="17" t="e">
        <f t="shared" si="4"/>
        <v>#N/A</v>
      </c>
      <c r="M41" s="38"/>
      <c r="N41" s="18">
        <f t="shared" si="5"/>
        <v>0</v>
      </c>
      <c r="O41" s="19">
        <f t="shared" si="6"/>
        <v>0</v>
      </c>
      <c r="P41" s="19">
        <f t="shared" si="7"/>
        <v>0</v>
      </c>
      <c r="Q41" s="18">
        <f t="shared" si="8"/>
        <v>0</v>
      </c>
      <c r="R41" s="18">
        <f t="shared" si="9"/>
        <v>0</v>
      </c>
      <c r="S41" s="18">
        <f t="shared" si="10"/>
        <v>0</v>
      </c>
      <c r="T41" s="18"/>
      <c r="U41" s="18"/>
      <c r="V41" s="21">
        <f t="shared" si="11"/>
        <v>0</v>
      </c>
      <c r="W41" s="22" t="str">
        <f t="shared" si="12"/>
        <v/>
      </c>
      <c r="X41" s="20" t="str">
        <f t="shared" si="13"/>
        <v/>
      </c>
      <c r="Y41" s="25" t="str">
        <f t="shared" si="14"/>
        <v/>
      </c>
      <c r="Z41" s="27" t="str">
        <f t="shared" si="15"/>
        <v/>
      </c>
      <c r="AJ41" s="42"/>
      <c r="AK41" s="42"/>
      <c r="AL41" s="42"/>
      <c r="AM41" s="42"/>
      <c r="AN41" s="42"/>
      <c r="AO41" s="42"/>
      <c r="AP41" s="42"/>
    </row>
    <row r="42" spans="1:42" ht="15.75" thickBot="1" x14ac:dyDescent="0.3">
      <c r="A42" s="29">
        <v>30</v>
      </c>
      <c r="B42" s="40"/>
      <c r="C42" s="41"/>
      <c r="D42" s="41"/>
      <c r="E42" s="38"/>
      <c r="F42" s="29" t="e">
        <f t="shared" si="1"/>
        <v>#N/A</v>
      </c>
      <c r="G42" s="40"/>
      <c r="H42" s="29" t="e">
        <f t="shared" si="2"/>
        <v>#N/A</v>
      </c>
      <c r="I42" s="40"/>
      <c r="J42" s="29" t="e">
        <f t="shared" si="0"/>
        <v>#N/A</v>
      </c>
      <c r="K42" s="29" t="e">
        <f t="shared" si="3"/>
        <v>#N/A</v>
      </c>
      <c r="L42" s="29" t="e">
        <f t="shared" si="4"/>
        <v>#N/A</v>
      </c>
      <c r="M42" s="40"/>
      <c r="N42" s="30">
        <f t="shared" si="5"/>
        <v>0</v>
      </c>
      <c r="O42" s="31">
        <f t="shared" si="6"/>
        <v>0</v>
      </c>
      <c r="P42" s="31">
        <f t="shared" si="7"/>
        <v>0</v>
      </c>
      <c r="Q42" s="30">
        <f t="shared" si="8"/>
        <v>0</v>
      </c>
      <c r="R42" s="30">
        <f t="shared" si="9"/>
        <v>0</v>
      </c>
      <c r="S42" s="30">
        <f t="shared" si="10"/>
        <v>0</v>
      </c>
      <c r="T42" s="30"/>
      <c r="U42" s="30"/>
      <c r="V42" s="32">
        <f t="shared" si="11"/>
        <v>0</v>
      </c>
      <c r="W42" s="23" t="str">
        <f t="shared" si="12"/>
        <v/>
      </c>
      <c r="X42" s="24" t="str">
        <f t="shared" si="13"/>
        <v/>
      </c>
      <c r="Y42" s="26" t="str">
        <f t="shared" si="14"/>
        <v/>
      </c>
      <c r="Z42" s="28" t="str">
        <f t="shared" si="15"/>
        <v/>
      </c>
      <c r="AJ42" s="42"/>
      <c r="AK42" s="42"/>
      <c r="AL42" s="42"/>
      <c r="AM42" s="42"/>
      <c r="AN42" s="42"/>
      <c r="AO42" s="42"/>
      <c r="AP42" s="42"/>
    </row>
    <row r="43" spans="1:42" ht="15.75" thickBo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13" t="s">
        <v>225</v>
      </c>
      <c r="X43" s="14">
        <f>SUM(X13:X42)</f>
        <v>0</v>
      </c>
      <c r="Y43" s="11" t="s">
        <v>223</v>
      </c>
      <c r="Z43" s="12">
        <f>SUM(Z13:Z42)</f>
        <v>0</v>
      </c>
      <c r="AJ43" s="42"/>
      <c r="AK43" s="42"/>
      <c r="AL43" s="42"/>
      <c r="AM43" s="42"/>
      <c r="AN43" s="42"/>
      <c r="AO43" s="42"/>
      <c r="AP43" s="42"/>
    </row>
    <row r="44" spans="1:42" ht="15.75" thickBot="1" x14ac:dyDescent="0.3">
      <c r="B44" s="10" t="s">
        <v>537</v>
      </c>
      <c r="W44" s="8"/>
      <c r="X44" s="9"/>
      <c r="Y44" s="15" t="s">
        <v>224</v>
      </c>
      <c r="Z44" s="16">
        <f>IF(X43&gt;20,0,80)</f>
        <v>80</v>
      </c>
      <c r="AJ44" s="42"/>
      <c r="AK44" s="42"/>
      <c r="AL44" s="42"/>
      <c r="AM44" s="42"/>
      <c r="AN44" s="42"/>
      <c r="AO44" s="42"/>
      <c r="AP44" s="42"/>
    </row>
    <row r="45" spans="1:42" ht="15.75" thickBot="1" x14ac:dyDescent="0.3">
      <c r="B45" s="187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2"/>
      <c r="X45" s="33"/>
      <c r="Y45" s="15" t="s">
        <v>17</v>
      </c>
      <c r="Z45" s="16">
        <f>SUM(Z43:Z44)</f>
        <v>80</v>
      </c>
      <c r="AJ45" s="42"/>
      <c r="AK45" s="42"/>
      <c r="AL45" s="42"/>
      <c r="AM45" s="42"/>
      <c r="AN45" s="42"/>
      <c r="AO45" s="42"/>
      <c r="AP45" s="42"/>
    </row>
    <row r="46" spans="1:42" x14ac:dyDescent="0.25">
      <c r="B46" s="203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204"/>
      <c r="AJ46" s="42"/>
      <c r="AK46" s="42"/>
      <c r="AL46" s="42"/>
      <c r="AM46" s="42"/>
      <c r="AN46" s="42"/>
      <c r="AO46" s="42"/>
      <c r="AP46" s="42"/>
    </row>
    <row r="47" spans="1:42" x14ac:dyDescent="0.25">
      <c r="B47" s="203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204"/>
      <c r="AJ47" s="42"/>
      <c r="AK47" s="42"/>
      <c r="AL47" s="42"/>
      <c r="AM47" s="42"/>
      <c r="AN47" s="42"/>
      <c r="AO47" s="42"/>
      <c r="AP47" s="42"/>
    </row>
    <row r="48" spans="1:42" x14ac:dyDescent="0.25">
      <c r="B48" s="203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204"/>
      <c r="AJ48" s="42"/>
      <c r="AK48" s="42"/>
      <c r="AL48" s="42"/>
      <c r="AM48" s="42"/>
      <c r="AN48" s="42"/>
      <c r="AO48" s="42"/>
      <c r="AP48" s="42"/>
    </row>
    <row r="49" spans="2:42" x14ac:dyDescent="0.25">
      <c r="B49" s="203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204"/>
      <c r="AJ49" s="42"/>
      <c r="AK49" s="42"/>
      <c r="AL49" s="42"/>
      <c r="AM49" s="42"/>
      <c r="AN49" s="42"/>
      <c r="AO49" s="42"/>
      <c r="AP49" s="42"/>
    </row>
    <row r="50" spans="2:42" ht="15.75" thickBot="1" x14ac:dyDescent="0.3"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7"/>
      <c r="AJ50" s="42"/>
      <c r="AK50" s="42"/>
      <c r="AL50" s="42"/>
      <c r="AM50" s="42"/>
      <c r="AN50" s="42"/>
      <c r="AO50" s="42"/>
      <c r="AP50" s="42"/>
    </row>
    <row r="51" spans="2:42" x14ac:dyDescent="0.25">
      <c r="AJ51" s="42"/>
      <c r="AK51" s="42"/>
      <c r="AL51" s="42"/>
      <c r="AM51" s="42"/>
      <c r="AN51" s="42"/>
      <c r="AO51" s="42"/>
      <c r="AP51" s="42"/>
    </row>
    <row r="52" spans="2:42" x14ac:dyDescent="0.25">
      <c r="AJ52" s="42"/>
      <c r="AK52" s="42"/>
      <c r="AL52" s="42"/>
      <c r="AM52" s="42"/>
      <c r="AN52" s="42"/>
      <c r="AO52" s="42"/>
      <c r="AP52" s="42"/>
    </row>
    <row r="53" spans="2:42" x14ac:dyDescent="0.25">
      <c r="AJ53" s="42"/>
      <c r="AK53" s="42"/>
      <c r="AL53" s="42"/>
      <c r="AM53" s="42"/>
      <c r="AN53" s="42"/>
      <c r="AO53" s="42"/>
      <c r="AP53" s="42"/>
    </row>
    <row r="54" spans="2:42" x14ac:dyDescent="0.25">
      <c r="AJ54" s="42"/>
      <c r="AK54" s="42"/>
      <c r="AL54" s="42"/>
      <c r="AM54" s="42"/>
      <c r="AN54" s="42"/>
      <c r="AO54" s="42"/>
      <c r="AP54" s="42"/>
    </row>
    <row r="55" spans="2:42" x14ac:dyDescent="0.25">
      <c r="AJ55" s="42"/>
      <c r="AK55" s="42"/>
      <c r="AL55" s="42"/>
      <c r="AM55" s="42"/>
      <c r="AN55" s="42"/>
      <c r="AO55" s="42"/>
      <c r="AP55" s="42"/>
    </row>
    <row r="56" spans="2:42" x14ac:dyDescent="0.25">
      <c r="AJ56" s="42"/>
      <c r="AK56" s="42"/>
      <c r="AL56" s="42"/>
      <c r="AM56" s="42"/>
      <c r="AN56" s="42"/>
      <c r="AO56" s="42"/>
      <c r="AP56" s="42"/>
    </row>
    <row r="57" spans="2:42" x14ac:dyDescent="0.25">
      <c r="AJ57" s="42"/>
      <c r="AK57" s="42"/>
      <c r="AL57" s="42"/>
      <c r="AM57" s="42"/>
      <c r="AN57" s="42"/>
      <c r="AO57" s="42"/>
      <c r="AP57" s="42"/>
    </row>
    <row r="58" spans="2:42" x14ac:dyDescent="0.25">
      <c r="AJ58" s="42"/>
      <c r="AK58" s="42"/>
      <c r="AL58" s="42"/>
      <c r="AM58" s="42"/>
      <c r="AN58" s="42"/>
      <c r="AO58" s="42"/>
      <c r="AP58" s="42"/>
    </row>
    <row r="59" spans="2:42" x14ac:dyDescent="0.25">
      <c r="AJ59" s="42"/>
      <c r="AK59" s="42"/>
      <c r="AL59" s="42"/>
      <c r="AM59" s="42"/>
      <c r="AN59" s="42"/>
      <c r="AO59" s="42"/>
      <c r="AP59" s="42"/>
    </row>
    <row r="60" spans="2:42" x14ac:dyDescent="0.25">
      <c r="AJ60" s="42"/>
      <c r="AK60" s="42"/>
      <c r="AL60" s="42"/>
      <c r="AM60" s="42"/>
      <c r="AN60" s="42"/>
      <c r="AO60" s="42"/>
      <c r="AP60" s="42"/>
    </row>
    <row r="61" spans="2:42" x14ac:dyDescent="0.25">
      <c r="AJ61" s="42"/>
      <c r="AK61" s="42"/>
      <c r="AL61" s="42"/>
      <c r="AM61" s="42"/>
      <c r="AN61" s="42"/>
      <c r="AO61" s="42"/>
      <c r="AP61" s="42"/>
    </row>
    <row r="62" spans="2:42" x14ac:dyDescent="0.25">
      <c r="AJ62" s="42"/>
      <c r="AK62" s="42"/>
      <c r="AL62" s="42"/>
      <c r="AM62" s="42"/>
      <c r="AN62" s="42"/>
      <c r="AO62" s="42"/>
      <c r="AP62" s="42"/>
    </row>
    <row r="63" spans="2:42" x14ac:dyDescent="0.25">
      <c r="AJ63" s="42"/>
      <c r="AK63" s="42"/>
      <c r="AL63" s="42"/>
      <c r="AM63" s="42"/>
      <c r="AN63" s="42"/>
      <c r="AO63" s="42"/>
      <c r="AP63" s="42"/>
    </row>
    <row r="64" spans="2:42" x14ac:dyDescent="0.25">
      <c r="AJ64" s="42"/>
      <c r="AK64" s="42"/>
      <c r="AL64" s="42"/>
      <c r="AM64" s="42"/>
      <c r="AN64" s="42"/>
      <c r="AO64" s="42"/>
      <c r="AP64" s="42"/>
    </row>
    <row r="65" spans="36:42" x14ac:dyDescent="0.25">
      <c r="AJ65" s="42"/>
      <c r="AK65" s="42"/>
      <c r="AL65" s="42"/>
      <c r="AM65" s="42"/>
      <c r="AN65" s="42"/>
      <c r="AO65" s="42"/>
      <c r="AP65" s="42"/>
    </row>
    <row r="66" spans="36:42" x14ac:dyDescent="0.25">
      <c r="AJ66" s="42"/>
      <c r="AK66" s="42"/>
      <c r="AL66" s="42"/>
      <c r="AM66" s="42"/>
      <c r="AN66" s="42"/>
      <c r="AO66" s="42"/>
      <c r="AP66" s="42"/>
    </row>
    <row r="67" spans="36:42" x14ac:dyDescent="0.25">
      <c r="AJ67" s="42"/>
      <c r="AK67" s="42"/>
      <c r="AL67" s="42"/>
      <c r="AM67" s="42"/>
      <c r="AN67" s="42"/>
      <c r="AO67" s="42"/>
      <c r="AP67" s="42"/>
    </row>
    <row r="68" spans="36:42" x14ac:dyDescent="0.25">
      <c r="AJ68" s="42"/>
      <c r="AK68" s="42"/>
      <c r="AL68" s="42"/>
      <c r="AM68" s="42"/>
      <c r="AN68" s="42"/>
      <c r="AO68" s="42"/>
      <c r="AP68" s="42"/>
    </row>
    <row r="69" spans="36:42" x14ac:dyDescent="0.25">
      <c r="AJ69" s="42"/>
      <c r="AK69" s="42"/>
      <c r="AL69" s="42"/>
      <c r="AM69" s="42"/>
      <c r="AN69" s="42"/>
      <c r="AO69" s="42"/>
      <c r="AP69" s="42"/>
    </row>
    <row r="70" spans="36:42" x14ac:dyDescent="0.25">
      <c r="AJ70" s="42"/>
      <c r="AK70" s="42"/>
      <c r="AL70" s="42"/>
      <c r="AM70" s="42"/>
      <c r="AN70" s="42"/>
      <c r="AO70" s="42"/>
      <c r="AP70" s="42"/>
    </row>
    <row r="71" spans="36:42" x14ac:dyDescent="0.25">
      <c r="AJ71" s="42"/>
      <c r="AK71" s="42"/>
      <c r="AL71" s="42"/>
      <c r="AM71" s="42"/>
      <c r="AN71" s="42"/>
      <c r="AO71" s="42"/>
      <c r="AP71" s="42"/>
    </row>
    <row r="72" spans="36:42" x14ac:dyDescent="0.25">
      <c r="AJ72" s="42"/>
      <c r="AK72" s="42"/>
      <c r="AL72" s="42"/>
      <c r="AM72" s="42"/>
      <c r="AN72" s="42"/>
      <c r="AO72" s="42"/>
      <c r="AP72" s="42"/>
    </row>
    <row r="73" spans="36:42" x14ac:dyDescent="0.25">
      <c r="AJ73" s="42"/>
      <c r="AK73" s="42"/>
      <c r="AL73" s="42"/>
      <c r="AM73" s="42"/>
      <c r="AN73" s="42"/>
      <c r="AO73" s="42"/>
      <c r="AP73" s="42"/>
    </row>
    <row r="74" spans="36:42" x14ac:dyDescent="0.25">
      <c r="AJ74" s="42"/>
      <c r="AK74" s="42"/>
      <c r="AL74" s="42"/>
      <c r="AM74" s="42"/>
      <c r="AN74" s="42"/>
      <c r="AO74" s="42"/>
      <c r="AP74" s="42"/>
    </row>
    <row r="75" spans="36:42" x14ac:dyDescent="0.25">
      <c r="AJ75" s="42"/>
      <c r="AK75" s="42"/>
      <c r="AL75" s="42"/>
      <c r="AM75" s="42"/>
      <c r="AN75" s="42"/>
      <c r="AO75" s="42"/>
      <c r="AP75" s="42"/>
    </row>
    <row r="76" spans="36:42" x14ac:dyDescent="0.25">
      <c r="AJ76" s="42"/>
      <c r="AK76" s="42"/>
      <c r="AL76" s="42"/>
      <c r="AM76" s="42"/>
      <c r="AN76" s="42"/>
      <c r="AO76" s="42"/>
      <c r="AP76" s="42"/>
    </row>
    <row r="77" spans="36:42" x14ac:dyDescent="0.25">
      <c r="AJ77" s="42"/>
      <c r="AK77" s="42"/>
      <c r="AL77" s="42"/>
      <c r="AM77" s="42"/>
      <c r="AN77" s="42"/>
      <c r="AO77" s="42"/>
      <c r="AP77" s="42"/>
    </row>
    <row r="78" spans="36:42" x14ac:dyDescent="0.25">
      <c r="AJ78" s="42"/>
      <c r="AK78" s="42"/>
      <c r="AL78" s="42"/>
      <c r="AM78" s="42"/>
      <c r="AN78" s="42"/>
      <c r="AO78" s="42"/>
      <c r="AP78" s="42"/>
    </row>
    <row r="79" spans="36:42" x14ac:dyDescent="0.25">
      <c r="AJ79" s="42"/>
      <c r="AK79" s="42"/>
      <c r="AL79" s="42"/>
      <c r="AM79" s="42"/>
      <c r="AN79" s="42"/>
      <c r="AO79" s="42"/>
      <c r="AP79" s="42"/>
    </row>
    <row r="80" spans="36:42" x14ac:dyDescent="0.25">
      <c r="AJ80" s="42"/>
      <c r="AK80" s="42"/>
      <c r="AL80" s="42"/>
      <c r="AM80" s="42"/>
      <c r="AN80" s="42"/>
      <c r="AO80" s="42"/>
      <c r="AP80" s="42"/>
    </row>
    <row r="81" spans="36:42" x14ac:dyDescent="0.25">
      <c r="AJ81" s="42"/>
      <c r="AK81" s="42"/>
      <c r="AL81" s="42"/>
      <c r="AM81" s="42"/>
      <c r="AN81" s="42"/>
      <c r="AO81" s="42"/>
      <c r="AP81" s="42"/>
    </row>
    <row r="82" spans="36:42" x14ac:dyDescent="0.25">
      <c r="AJ82" s="42"/>
      <c r="AK82" s="42"/>
      <c r="AL82" s="42"/>
      <c r="AM82" s="42"/>
      <c r="AN82" s="42"/>
      <c r="AO82" s="42"/>
      <c r="AP82" s="42"/>
    </row>
    <row r="83" spans="36:42" x14ac:dyDescent="0.25">
      <c r="AJ83" s="42"/>
      <c r="AK83" s="42"/>
      <c r="AL83" s="42"/>
      <c r="AM83" s="42"/>
      <c r="AN83" s="42"/>
      <c r="AO83" s="42"/>
      <c r="AP83" s="42"/>
    </row>
    <row r="84" spans="36:42" x14ac:dyDescent="0.25">
      <c r="AJ84" s="42"/>
      <c r="AK84" s="42"/>
      <c r="AL84" s="42"/>
      <c r="AM84" s="42"/>
      <c r="AN84" s="42"/>
      <c r="AO84" s="42"/>
      <c r="AP84" s="42"/>
    </row>
    <row r="85" spans="36:42" x14ac:dyDescent="0.25">
      <c r="AJ85" s="42"/>
      <c r="AK85" s="42"/>
      <c r="AL85" s="42"/>
      <c r="AM85" s="42"/>
      <c r="AN85" s="42"/>
      <c r="AO85" s="42"/>
      <c r="AP85" s="42"/>
    </row>
    <row r="86" spans="36:42" x14ac:dyDescent="0.25">
      <c r="AJ86" s="42"/>
      <c r="AK86" s="42"/>
      <c r="AL86" s="42"/>
      <c r="AM86" s="42"/>
      <c r="AN86" s="42"/>
      <c r="AO86" s="42"/>
      <c r="AP86" s="42"/>
    </row>
    <row r="87" spans="36:42" x14ac:dyDescent="0.25">
      <c r="AJ87" s="42"/>
      <c r="AK87" s="42"/>
      <c r="AL87" s="42"/>
      <c r="AM87" s="42"/>
      <c r="AN87" s="42"/>
      <c r="AO87" s="42"/>
      <c r="AP87" s="42"/>
    </row>
    <row r="88" spans="36:42" x14ac:dyDescent="0.25">
      <c r="AJ88" s="42"/>
      <c r="AK88" s="42"/>
      <c r="AL88" s="42"/>
      <c r="AM88" s="42"/>
      <c r="AN88" s="42"/>
      <c r="AO88" s="42"/>
      <c r="AP88" s="42"/>
    </row>
    <row r="89" spans="36:42" x14ac:dyDescent="0.25">
      <c r="AJ89" s="42"/>
      <c r="AK89" s="42"/>
      <c r="AL89" s="42"/>
      <c r="AM89" s="42"/>
      <c r="AN89" s="42"/>
      <c r="AO89" s="42"/>
      <c r="AP89" s="42"/>
    </row>
    <row r="90" spans="36:42" x14ac:dyDescent="0.25">
      <c r="AJ90" s="42"/>
      <c r="AK90" s="42"/>
      <c r="AL90" s="42"/>
      <c r="AM90" s="42"/>
      <c r="AN90" s="42"/>
      <c r="AO90" s="42"/>
      <c r="AP90" s="42"/>
    </row>
    <row r="91" spans="36:42" x14ac:dyDescent="0.25">
      <c r="AJ91" s="42"/>
      <c r="AK91" s="42"/>
      <c r="AL91" s="42"/>
      <c r="AM91" s="42"/>
      <c r="AN91" s="42"/>
      <c r="AO91" s="42"/>
      <c r="AP91" s="42"/>
    </row>
    <row r="92" spans="36:42" x14ac:dyDescent="0.25">
      <c r="AJ92" s="42"/>
      <c r="AK92" s="42"/>
      <c r="AL92" s="42"/>
      <c r="AM92" s="42"/>
      <c r="AN92" s="42"/>
      <c r="AO92" s="42"/>
      <c r="AP92" s="42"/>
    </row>
    <row r="93" spans="36:42" x14ac:dyDescent="0.25">
      <c r="AJ93" s="42"/>
      <c r="AK93" s="42"/>
      <c r="AL93" s="42"/>
      <c r="AM93" s="42"/>
      <c r="AN93" s="42"/>
      <c r="AO93" s="42"/>
      <c r="AP93" s="42"/>
    </row>
    <row r="94" spans="36:42" x14ac:dyDescent="0.25">
      <c r="AJ94" s="42"/>
      <c r="AK94" s="42"/>
      <c r="AL94" s="42"/>
      <c r="AM94" s="42"/>
      <c r="AN94" s="42"/>
      <c r="AO94" s="42"/>
      <c r="AP94" s="42"/>
    </row>
    <row r="95" spans="36:42" x14ac:dyDescent="0.25">
      <c r="AJ95" s="42"/>
      <c r="AK95" s="42"/>
      <c r="AL95" s="42"/>
      <c r="AM95" s="42"/>
      <c r="AN95" s="42"/>
      <c r="AO95" s="42"/>
      <c r="AP95" s="42"/>
    </row>
    <row r="96" spans="36:42" x14ac:dyDescent="0.25">
      <c r="AJ96" s="42"/>
      <c r="AK96" s="42"/>
      <c r="AL96" s="42"/>
      <c r="AM96" s="42"/>
      <c r="AN96" s="42"/>
      <c r="AO96" s="42"/>
      <c r="AP96" s="42"/>
    </row>
    <row r="97" spans="36:42" x14ac:dyDescent="0.25">
      <c r="AJ97" s="42"/>
      <c r="AK97" s="42"/>
      <c r="AL97" s="42"/>
      <c r="AM97" s="42"/>
      <c r="AN97" s="42"/>
      <c r="AO97" s="42"/>
      <c r="AP97" s="42"/>
    </row>
    <row r="98" spans="36:42" x14ac:dyDescent="0.25">
      <c r="AJ98" s="42"/>
      <c r="AK98" s="42"/>
      <c r="AL98" s="42"/>
      <c r="AM98" s="42"/>
      <c r="AN98" s="42"/>
      <c r="AO98" s="42"/>
      <c r="AP98" s="42"/>
    </row>
    <row r="99" spans="36:42" x14ac:dyDescent="0.25">
      <c r="AJ99" s="42"/>
      <c r="AK99" s="42"/>
      <c r="AL99" s="42"/>
      <c r="AM99" s="42"/>
      <c r="AN99" s="42"/>
      <c r="AO99" s="42"/>
      <c r="AP99" s="42"/>
    </row>
    <row r="100" spans="36:42" x14ac:dyDescent="0.25">
      <c r="AJ100" s="42"/>
      <c r="AK100" s="42"/>
      <c r="AL100" s="42"/>
      <c r="AM100" s="42"/>
      <c r="AN100" s="42"/>
      <c r="AO100" s="42"/>
      <c r="AP100" s="42"/>
    </row>
    <row r="101" spans="36:42" x14ac:dyDescent="0.25">
      <c r="AJ101" s="42"/>
      <c r="AK101" s="42"/>
      <c r="AL101" s="42"/>
      <c r="AM101" s="42"/>
      <c r="AN101" s="42"/>
      <c r="AO101" s="42"/>
      <c r="AP101" s="42"/>
    </row>
    <row r="102" spans="36:42" x14ac:dyDescent="0.25">
      <c r="AJ102" s="42"/>
      <c r="AK102" s="42"/>
      <c r="AL102" s="42"/>
      <c r="AM102" s="42"/>
      <c r="AN102" s="42"/>
      <c r="AO102" s="42"/>
      <c r="AP102" s="42"/>
    </row>
    <row r="103" spans="36:42" x14ac:dyDescent="0.25">
      <c r="AJ103" s="42"/>
      <c r="AK103" s="42"/>
      <c r="AL103" s="42"/>
      <c r="AM103" s="42"/>
      <c r="AN103" s="42"/>
      <c r="AO103" s="42"/>
      <c r="AP103" s="42"/>
    </row>
    <row r="104" spans="36:42" x14ac:dyDescent="0.25">
      <c r="AJ104" s="42"/>
      <c r="AK104" s="42"/>
      <c r="AL104" s="42"/>
      <c r="AM104" s="42"/>
      <c r="AN104" s="42"/>
      <c r="AO104" s="42"/>
      <c r="AP104" s="42"/>
    </row>
    <row r="105" spans="36:42" x14ac:dyDescent="0.25">
      <c r="AJ105" s="42"/>
      <c r="AK105" s="42"/>
      <c r="AL105" s="42"/>
      <c r="AM105" s="42"/>
      <c r="AN105" s="42"/>
      <c r="AO105" s="42"/>
      <c r="AP105" s="42"/>
    </row>
    <row r="106" spans="36:42" x14ac:dyDescent="0.25">
      <c r="AJ106" s="42"/>
      <c r="AK106" s="42"/>
      <c r="AL106" s="42"/>
      <c r="AM106" s="42"/>
      <c r="AN106" s="42"/>
      <c r="AO106" s="42"/>
      <c r="AP106" s="42"/>
    </row>
  </sheetData>
  <sheetProtection algorithmName="SHA-512" hashValue="W/NuRylCi5Xbg5JxxXG63Bq/xZRGlWmXC/90EbTbQn3NEBVfX8z83aawj87vQIUHUxKMUyPnLySm1vPssRXUSw==" saltValue="3A58zE2XtApJYxqghcnmWg==" spinCount="100000" sheet="1" objects="1" scenarios="1"/>
  <mergeCells count="12">
    <mergeCell ref="Z11:Z12"/>
    <mergeCell ref="A11:A12"/>
    <mergeCell ref="B11:B12"/>
    <mergeCell ref="E11:E12"/>
    <mergeCell ref="G11:G12"/>
    <mergeCell ref="I11:I12"/>
    <mergeCell ref="B45:W50"/>
    <mergeCell ref="B4:D4"/>
    <mergeCell ref="B5:D5"/>
    <mergeCell ref="B6:D6"/>
    <mergeCell ref="B7:D7"/>
    <mergeCell ref="M11:M12"/>
  </mergeCells>
  <dataValidations count="2">
    <dataValidation type="list" allowBlank="1" showInputMessage="1" showErrorMessage="1" sqref="I13:I42 G13:G42 M13:M42" xr:uid="{4A947FBA-0BCD-47FA-AA9F-22CD57EFFC19}">
      <formula1>INDIRECT(F13)</formula1>
    </dataValidation>
    <dataValidation type="list" allowBlank="1" showInputMessage="1" showErrorMessage="1" sqref="E13:E42" xr:uid="{189554B5-214C-46A9-B6A5-8CD139BB0312}">
      <formula1>$AF$2:$AF$5</formula1>
    </dataValidation>
  </dataValidations>
  <pageMargins left="0.1" right="0.1" top="0.25" bottom="0.25" header="0.05" footer="0.05"/>
  <pageSetup scale="67" orientation="landscape" horizontalDpi="0" verticalDpi="0" r:id="rId1"/>
  <drawing r:id="rId2"/>
  <tableParts count="4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0F1D2-42A6-4EC7-938D-4E73298768D8}">
  <sheetPr>
    <tabColor theme="4" tint="0.39997558519241921"/>
    <pageSetUpPr fitToPage="1"/>
  </sheetPr>
  <dimension ref="A1:BH106"/>
  <sheetViews>
    <sheetView showGridLines="0" workbookViewId="0">
      <pane xSplit="1" ySplit="12" topLeftCell="B13" activePane="bottomRight" state="frozenSplit"/>
      <selection pane="topRight" activeCell="E1" sqref="E1"/>
      <selection pane="bottomLeft" activeCell="A13" sqref="A13"/>
      <selection pane="bottomRight" activeCell="E13" sqref="E13"/>
    </sheetView>
  </sheetViews>
  <sheetFormatPr defaultRowHeight="15" x14ac:dyDescent="0.25"/>
  <cols>
    <col min="1" max="1" width="3" style="10" customWidth="1"/>
    <col min="2" max="2" width="9.140625" style="10"/>
    <col min="3" max="4" width="11.140625" style="10" customWidth="1"/>
    <col min="5" max="5" width="43.7109375" style="10" customWidth="1"/>
    <col min="6" max="6" width="9.85546875" style="10" hidden="1" customWidth="1"/>
    <col min="7" max="7" width="27.7109375" style="10" customWidth="1"/>
    <col min="8" max="8" width="9.5703125" style="10" hidden="1" customWidth="1"/>
    <col min="9" max="9" width="15.7109375" style="10" customWidth="1"/>
    <col min="10" max="10" width="16.42578125" style="10" hidden="1" customWidth="1"/>
    <col min="11" max="11" width="10.5703125" style="10" hidden="1" customWidth="1"/>
    <col min="12" max="12" width="21.7109375" style="10" hidden="1" customWidth="1"/>
    <col min="13" max="13" width="24.5703125" style="10" customWidth="1"/>
    <col min="14" max="14" width="12.85546875" style="10" hidden="1" customWidth="1"/>
    <col min="15" max="15" width="15.7109375" style="10" hidden="1" customWidth="1"/>
    <col min="16" max="16" width="16.5703125" style="10" hidden="1" customWidth="1"/>
    <col min="17" max="17" width="15.140625" style="10" hidden="1" customWidth="1"/>
    <col min="18" max="18" width="20.28515625" style="10" hidden="1" customWidth="1"/>
    <col min="19" max="19" width="19.42578125" style="10" hidden="1" customWidth="1"/>
    <col min="20" max="20" width="0" style="10" hidden="1" customWidth="1"/>
    <col min="21" max="21" width="6.7109375" style="10" hidden="1" customWidth="1"/>
    <col min="22" max="22" width="11.28515625" style="10" hidden="1" customWidth="1"/>
    <col min="23" max="26" width="13.85546875" style="10" customWidth="1"/>
    <col min="31" max="31" width="0" hidden="1" customWidth="1"/>
    <col min="32" max="32" width="39.28515625" hidden="1" customWidth="1"/>
    <col min="33" max="33" width="7" hidden="1" customWidth="1"/>
    <col min="34" max="34" width="9.140625" hidden="1" customWidth="1"/>
    <col min="35" max="35" width="5.85546875" hidden="1" customWidth="1"/>
    <col min="36" max="36" width="13.5703125" style="1" hidden="1" customWidth="1"/>
    <col min="37" max="37" width="15.7109375" style="1" hidden="1" customWidth="1"/>
    <col min="38" max="38" width="17.28515625" style="1" hidden="1" customWidth="1"/>
    <col min="39" max="39" width="15.140625" style="1" hidden="1" customWidth="1"/>
    <col min="40" max="40" width="7" style="1" hidden="1" customWidth="1"/>
    <col min="41" max="41" width="19.42578125" style="1" hidden="1" customWidth="1"/>
    <col min="42" max="42" width="14.7109375" style="1" hidden="1" customWidth="1"/>
    <col min="43" max="43" width="0" hidden="1" customWidth="1"/>
    <col min="44" max="44" width="10.42578125" hidden="1" customWidth="1"/>
    <col min="45" max="46" width="24.7109375" hidden="1" customWidth="1"/>
    <col min="47" max="48" width="16.140625" hidden="1" customWidth="1"/>
    <col min="49" max="49" width="23.7109375" hidden="1" customWidth="1"/>
    <col min="50" max="53" width="12.28515625" hidden="1" customWidth="1"/>
    <col min="54" max="54" width="10.5703125" hidden="1" customWidth="1"/>
    <col min="55" max="55" width="0" hidden="1" customWidth="1"/>
    <col min="56" max="56" width="8.85546875" hidden="1" customWidth="1"/>
    <col min="57" max="57" width="10" hidden="1" customWidth="1"/>
    <col min="58" max="58" width="9.28515625" hidden="1" customWidth="1"/>
    <col min="59" max="59" width="9" hidden="1" customWidth="1"/>
    <col min="60" max="60" width="10.140625" hidden="1" customWidth="1"/>
    <col min="61" max="61" width="0" hidden="1" customWidth="1"/>
  </cols>
  <sheetData>
    <row r="1" spans="1:60" x14ac:dyDescent="0.25">
      <c r="AF1" t="s">
        <v>18</v>
      </c>
      <c r="AG1" t="s">
        <v>6</v>
      </c>
      <c r="AH1" t="s">
        <v>19</v>
      </c>
      <c r="AI1" t="s">
        <v>7</v>
      </c>
      <c r="AJ1" s="42" t="s">
        <v>20</v>
      </c>
      <c r="AK1" s="42" t="s">
        <v>9</v>
      </c>
      <c r="AL1" s="42" t="s">
        <v>21</v>
      </c>
      <c r="AM1" s="42" t="s">
        <v>11</v>
      </c>
      <c r="AN1" s="42" t="s">
        <v>22</v>
      </c>
      <c r="AO1" s="42" t="s">
        <v>13</v>
      </c>
      <c r="AP1" s="42" t="s">
        <v>23</v>
      </c>
      <c r="AR1" t="s">
        <v>495</v>
      </c>
      <c r="AS1" t="s">
        <v>496</v>
      </c>
      <c r="AT1" t="s">
        <v>497</v>
      </c>
      <c r="AU1" t="s">
        <v>498</v>
      </c>
      <c r="AV1" t="s">
        <v>499</v>
      </c>
      <c r="AW1" t="s">
        <v>500</v>
      </c>
      <c r="AX1" t="s">
        <v>501</v>
      </c>
      <c r="AY1" t="s">
        <v>502</v>
      </c>
      <c r="AZ1" t="s">
        <v>503</v>
      </c>
      <c r="BA1" t="s">
        <v>504</v>
      </c>
      <c r="BB1" t="s">
        <v>505</v>
      </c>
      <c r="BC1" t="s">
        <v>506</v>
      </c>
      <c r="BD1" t="s">
        <v>507</v>
      </c>
      <c r="BE1" t="s">
        <v>508</v>
      </c>
      <c r="BF1" t="s">
        <v>509</v>
      </c>
      <c r="BG1" t="s">
        <v>510</v>
      </c>
      <c r="BH1" t="s">
        <v>511</v>
      </c>
    </row>
    <row r="2" spans="1:60" x14ac:dyDescent="0.25">
      <c r="AF2" t="s">
        <v>458</v>
      </c>
      <c r="AG2" t="s">
        <v>495</v>
      </c>
      <c r="AH2" t="s">
        <v>496</v>
      </c>
      <c r="AI2" t="s">
        <v>536</v>
      </c>
      <c r="AJ2" s="42">
        <v>15</v>
      </c>
      <c r="AK2" s="42">
        <v>21</v>
      </c>
      <c r="AL2" s="42">
        <v>38</v>
      </c>
      <c r="AM2" s="42">
        <v>35</v>
      </c>
      <c r="AN2" s="42">
        <v>25</v>
      </c>
      <c r="AO2" s="42">
        <v>38</v>
      </c>
      <c r="AP2" s="42">
        <v>40</v>
      </c>
      <c r="AR2" t="s">
        <v>134</v>
      </c>
      <c r="AS2" t="s">
        <v>135</v>
      </c>
      <c r="AT2" t="s">
        <v>135</v>
      </c>
      <c r="AU2" t="s">
        <v>135</v>
      </c>
      <c r="AV2" t="s">
        <v>135</v>
      </c>
      <c r="AW2" t="s">
        <v>136</v>
      </c>
      <c r="AX2" t="s">
        <v>136</v>
      </c>
      <c r="AY2" t="s">
        <v>169</v>
      </c>
      <c r="AZ2" t="s">
        <v>169</v>
      </c>
      <c r="BA2" t="s">
        <v>169</v>
      </c>
      <c r="BB2" t="s">
        <v>137</v>
      </c>
      <c r="BC2" t="s">
        <v>137</v>
      </c>
      <c r="BD2" t="s">
        <v>137</v>
      </c>
      <c r="BE2" t="s">
        <v>137</v>
      </c>
      <c r="BF2" t="s">
        <v>137</v>
      </c>
      <c r="BG2" t="s">
        <v>137</v>
      </c>
      <c r="BH2" t="s">
        <v>137</v>
      </c>
    </row>
    <row r="3" spans="1:60" x14ac:dyDescent="0.25">
      <c r="G3"/>
      <c r="AF3" t="s">
        <v>459</v>
      </c>
      <c r="AG3" t="s">
        <v>495</v>
      </c>
      <c r="AH3" t="s">
        <v>496</v>
      </c>
      <c r="AI3" t="s">
        <v>536</v>
      </c>
      <c r="AJ3" s="42">
        <v>15</v>
      </c>
      <c r="AK3" s="42">
        <v>21</v>
      </c>
      <c r="AL3" s="42">
        <v>38</v>
      </c>
      <c r="AM3" s="42">
        <v>35</v>
      </c>
      <c r="AN3" s="42">
        <v>25</v>
      </c>
      <c r="AO3" s="42">
        <v>38</v>
      </c>
      <c r="AP3" s="42">
        <v>40</v>
      </c>
      <c r="AR3" t="s">
        <v>138</v>
      </c>
      <c r="AS3" t="s">
        <v>139</v>
      </c>
      <c r="AT3" t="s">
        <v>139</v>
      </c>
      <c r="AU3" t="s">
        <v>139</v>
      </c>
      <c r="AV3" t="s">
        <v>139</v>
      </c>
      <c r="AW3" t="s">
        <v>140</v>
      </c>
      <c r="AX3" t="s">
        <v>140</v>
      </c>
      <c r="AY3" t="s">
        <v>140</v>
      </c>
      <c r="AZ3" t="s">
        <v>140</v>
      </c>
      <c r="BA3" t="s">
        <v>140</v>
      </c>
      <c r="BB3" t="s">
        <v>517</v>
      </c>
      <c r="BC3" t="s">
        <v>518</v>
      </c>
      <c r="BD3" t="s">
        <v>519</v>
      </c>
      <c r="BE3" t="s">
        <v>520</v>
      </c>
      <c r="BF3" t="s">
        <v>521</v>
      </c>
      <c r="BG3" t="s">
        <v>522</v>
      </c>
      <c r="BH3" t="s">
        <v>523</v>
      </c>
    </row>
    <row r="4" spans="1:60" ht="15.75" thickBot="1" x14ac:dyDescent="0.3">
      <c r="B4" s="200" t="s">
        <v>219</v>
      </c>
      <c r="C4" s="200"/>
      <c r="D4" s="200"/>
      <c r="E4" s="43"/>
      <c r="AF4" t="s">
        <v>460</v>
      </c>
      <c r="AG4" t="s">
        <v>495</v>
      </c>
      <c r="AH4" t="s">
        <v>496</v>
      </c>
      <c r="AI4" t="s">
        <v>538</v>
      </c>
      <c r="AJ4" s="42">
        <v>15</v>
      </c>
      <c r="AK4" s="42">
        <v>21</v>
      </c>
      <c r="AL4" s="42">
        <v>38</v>
      </c>
      <c r="AM4" s="42">
        <v>35</v>
      </c>
      <c r="AN4" s="42">
        <v>25</v>
      </c>
      <c r="AO4" s="42">
        <v>38</v>
      </c>
      <c r="AP4" s="42">
        <v>40</v>
      </c>
      <c r="AS4" t="s">
        <v>141</v>
      </c>
      <c r="AT4" t="s">
        <v>142</v>
      </c>
      <c r="AU4" t="s">
        <v>143</v>
      </c>
      <c r="AV4" t="s">
        <v>143</v>
      </c>
      <c r="AW4" t="s">
        <v>144</v>
      </c>
      <c r="AX4" t="s">
        <v>513</v>
      </c>
      <c r="AY4" t="s">
        <v>514</v>
      </c>
      <c r="AZ4" t="s">
        <v>515</v>
      </c>
      <c r="BA4" t="s">
        <v>516</v>
      </c>
      <c r="BB4" t="s">
        <v>137</v>
      </c>
      <c r="BC4" t="s">
        <v>137</v>
      </c>
      <c r="BD4" t="s">
        <v>137</v>
      </c>
      <c r="BE4" t="s">
        <v>137</v>
      </c>
      <c r="BF4" t="s">
        <v>137</v>
      </c>
      <c r="BG4" t="s">
        <v>137</v>
      </c>
      <c r="BH4" t="s">
        <v>137</v>
      </c>
    </row>
    <row r="5" spans="1:60" ht="16.5" thickTop="1" thickBot="1" x14ac:dyDescent="0.3">
      <c r="B5" s="200" t="s">
        <v>220</v>
      </c>
      <c r="C5" s="200"/>
      <c r="D5" s="200"/>
      <c r="E5" s="44"/>
      <c r="AF5" t="s">
        <v>461</v>
      </c>
      <c r="AG5" t="s">
        <v>495</v>
      </c>
      <c r="AH5" t="s">
        <v>496</v>
      </c>
      <c r="AI5" t="s">
        <v>538</v>
      </c>
      <c r="AJ5" s="42">
        <v>15</v>
      </c>
      <c r="AK5" s="42">
        <v>21</v>
      </c>
      <c r="AL5" s="42">
        <v>38</v>
      </c>
      <c r="AM5" s="42">
        <v>35</v>
      </c>
      <c r="AN5" s="42">
        <v>25</v>
      </c>
      <c r="AO5" s="42">
        <v>38</v>
      </c>
      <c r="AP5" s="42">
        <v>40</v>
      </c>
      <c r="AS5" t="s">
        <v>145</v>
      </c>
      <c r="AT5" t="s">
        <v>149</v>
      </c>
      <c r="AU5" t="s">
        <v>146</v>
      </c>
      <c r="AV5" t="s">
        <v>146</v>
      </c>
      <c r="AW5" t="s">
        <v>147</v>
      </c>
      <c r="AX5" t="s">
        <v>136</v>
      </c>
      <c r="AY5" t="s">
        <v>136</v>
      </c>
      <c r="AZ5" t="s">
        <v>136</v>
      </c>
      <c r="BA5" t="s">
        <v>136</v>
      </c>
      <c r="BB5" t="s">
        <v>529</v>
      </c>
      <c r="BC5" t="s">
        <v>530</v>
      </c>
      <c r="BD5" t="s">
        <v>531</v>
      </c>
      <c r="BE5" t="s">
        <v>532</v>
      </c>
      <c r="BF5" t="s">
        <v>533</v>
      </c>
      <c r="BG5" t="s">
        <v>534</v>
      </c>
      <c r="BH5" t="s">
        <v>535</v>
      </c>
    </row>
    <row r="6" spans="1:60" ht="16.5" thickTop="1" thickBot="1" x14ac:dyDescent="0.3">
      <c r="B6" s="200" t="s">
        <v>221</v>
      </c>
      <c r="C6" s="200"/>
      <c r="D6" s="200"/>
      <c r="E6" s="44"/>
      <c r="AF6" t="s">
        <v>462</v>
      </c>
      <c r="AG6" t="s">
        <v>495</v>
      </c>
      <c r="AH6" t="s">
        <v>496</v>
      </c>
      <c r="AI6" t="s">
        <v>536</v>
      </c>
      <c r="AJ6" s="42">
        <v>15</v>
      </c>
      <c r="AK6" s="42">
        <v>21</v>
      </c>
      <c r="AL6" s="42">
        <v>38</v>
      </c>
      <c r="AM6" s="42">
        <v>35</v>
      </c>
      <c r="AN6" s="42">
        <v>25</v>
      </c>
      <c r="AO6" s="42">
        <v>38</v>
      </c>
      <c r="AP6" s="42">
        <v>40</v>
      </c>
      <c r="AS6" t="s">
        <v>149</v>
      </c>
      <c r="AT6" t="s">
        <v>151</v>
      </c>
      <c r="AU6" t="s">
        <v>148</v>
      </c>
      <c r="AV6" t="s">
        <v>148</v>
      </c>
      <c r="AW6" t="s">
        <v>512</v>
      </c>
      <c r="AX6" t="s">
        <v>140</v>
      </c>
      <c r="AY6" t="s">
        <v>140</v>
      </c>
      <c r="AZ6" t="s">
        <v>140</v>
      </c>
      <c r="BA6" t="s">
        <v>140</v>
      </c>
      <c r="BB6" t="s">
        <v>137</v>
      </c>
      <c r="BC6" t="s">
        <v>137</v>
      </c>
      <c r="BD6" t="s">
        <v>137</v>
      </c>
      <c r="BE6" t="s">
        <v>137</v>
      </c>
      <c r="BF6" t="s">
        <v>137</v>
      </c>
      <c r="BG6" t="s">
        <v>137</v>
      </c>
      <c r="BH6" t="s">
        <v>137</v>
      </c>
    </row>
    <row r="7" spans="1:60" ht="16.5" thickTop="1" thickBot="1" x14ac:dyDescent="0.3">
      <c r="B7" s="200" t="s">
        <v>222</v>
      </c>
      <c r="C7" s="200"/>
      <c r="D7" s="200"/>
      <c r="E7" s="44"/>
      <c r="AF7" t="s">
        <v>463</v>
      </c>
      <c r="AG7" t="s">
        <v>495</v>
      </c>
      <c r="AH7" t="s">
        <v>496</v>
      </c>
      <c r="AI7" t="s">
        <v>536</v>
      </c>
      <c r="AJ7" s="42">
        <v>15</v>
      </c>
      <c r="AK7" s="42">
        <v>21</v>
      </c>
      <c r="AL7" s="42">
        <v>38</v>
      </c>
      <c r="AM7" s="42">
        <v>35</v>
      </c>
      <c r="AN7" s="42">
        <v>25</v>
      </c>
      <c r="AO7" s="42">
        <v>38</v>
      </c>
      <c r="AP7" s="42">
        <v>40</v>
      </c>
      <c r="AS7" t="s">
        <v>151</v>
      </c>
      <c r="AT7" t="s">
        <v>153</v>
      </c>
      <c r="AU7" t="s">
        <v>150</v>
      </c>
      <c r="AV7" t="s">
        <v>150</v>
      </c>
      <c r="AW7" t="s">
        <v>136</v>
      </c>
      <c r="AX7" t="s">
        <v>525</v>
      </c>
      <c r="AY7" t="s">
        <v>526</v>
      </c>
      <c r="AZ7" t="s">
        <v>527</v>
      </c>
      <c r="BA7" t="s">
        <v>528</v>
      </c>
    </row>
    <row r="8" spans="1:60" ht="15.75" thickTop="1" x14ac:dyDescent="0.25">
      <c r="AF8" t="s">
        <v>464</v>
      </c>
      <c r="AG8" t="s">
        <v>495</v>
      </c>
      <c r="AH8" t="s">
        <v>496</v>
      </c>
      <c r="AI8" t="s">
        <v>536</v>
      </c>
      <c r="AJ8" s="42">
        <v>15</v>
      </c>
      <c r="AK8" s="42">
        <v>21</v>
      </c>
      <c r="AL8" s="42">
        <v>38</v>
      </c>
      <c r="AM8" s="42">
        <v>35</v>
      </c>
      <c r="AN8" s="42">
        <v>25</v>
      </c>
      <c r="AO8" s="42">
        <v>38</v>
      </c>
      <c r="AP8" s="42">
        <v>40</v>
      </c>
      <c r="AS8" t="s">
        <v>153</v>
      </c>
      <c r="AT8" t="s">
        <v>154</v>
      </c>
      <c r="AU8" t="s">
        <v>152</v>
      </c>
      <c r="AV8" t="s">
        <v>152</v>
      </c>
      <c r="AW8" t="s">
        <v>140</v>
      </c>
      <c r="AX8" s="45" t="s">
        <v>137</v>
      </c>
      <c r="AY8" s="45" t="s">
        <v>137</v>
      </c>
      <c r="AZ8" s="45" t="s">
        <v>137</v>
      </c>
      <c r="BA8" s="45" t="s">
        <v>137</v>
      </c>
    </row>
    <row r="9" spans="1:60" x14ac:dyDescent="0.25">
      <c r="AF9" t="s">
        <v>465</v>
      </c>
      <c r="AG9" t="s">
        <v>495</v>
      </c>
      <c r="AH9" t="s">
        <v>496</v>
      </c>
      <c r="AI9" t="s">
        <v>536</v>
      </c>
      <c r="AJ9" s="42">
        <v>15</v>
      </c>
      <c r="AK9" s="42">
        <v>21</v>
      </c>
      <c r="AL9" s="42">
        <v>38</v>
      </c>
      <c r="AM9" s="42">
        <v>35</v>
      </c>
      <c r="AN9" s="42">
        <v>25</v>
      </c>
      <c r="AO9" s="42">
        <v>38</v>
      </c>
      <c r="AP9" s="42">
        <v>40</v>
      </c>
      <c r="AS9" t="s">
        <v>154</v>
      </c>
      <c r="AT9" t="s">
        <v>155</v>
      </c>
      <c r="AV9" t="s">
        <v>143</v>
      </c>
      <c r="AW9" t="s">
        <v>524</v>
      </c>
    </row>
    <row r="10" spans="1:60" ht="15.75" thickBot="1" x14ac:dyDescent="0.3">
      <c r="AF10" t="s">
        <v>466</v>
      </c>
      <c r="AG10" t="s">
        <v>495</v>
      </c>
      <c r="AH10" t="s">
        <v>496</v>
      </c>
      <c r="AI10" t="s">
        <v>536</v>
      </c>
      <c r="AJ10" s="42">
        <v>15</v>
      </c>
      <c r="AK10" s="42">
        <v>21</v>
      </c>
      <c r="AL10" s="42">
        <v>38</v>
      </c>
      <c r="AM10" s="42">
        <v>35</v>
      </c>
      <c r="AN10" s="42">
        <v>25</v>
      </c>
      <c r="AO10" s="42">
        <v>38</v>
      </c>
      <c r="AP10" s="42">
        <v>40</v>
      </c>
      <c r="AS10" t="s">
        <v>155</v>
      </c>
      <c r="AT10" t="s">
        <v>156</v>
      </c>
      <c r="AV10" t="s">
        <v>146</v>
      </c>
      <c r="AW10" t="s">
        <v>137</v>
      </c>
    </row>
    <row r="11" spans="1:60" x14ac:dyDescent="0.25">
      <c r="A11" s="196" t="s">
        <v>0</v>
      </c>
      <c r="B11" s="198" t="s">
        <v>1</v>
      </c>
      <c r="C11" s="34" t="s">
        <v>2</v>
      </c>
      <c r="D11" s="34" t="s">
        <v>3</v>
      </c>
      <c r="E11" s="198" t="s">
        <v>4</v>
      </c>
      <c r="F11" s="34" t="s">
        <v>158</v>
      </c>
      <c r="G11" s="198" t="s">
        <v>5</v>
      </c>
      <c r="H11" s="34" t="s">
        <v>159</v>
      </c>
      <c r="I11" s="198" t="s">
        <v>6</v>
      </c>
      <c r="J11" s="34" t="s">
        <v>212</v>
      </c>
      <c r="K11" s="34" t="s">
        <v>166</v>
      </c>
      <c r="L11" s="34" t="s">
        <v>167</v>
      </c>
      <c r="M11" s="198" t="s">
        <v>7</v>
      </c>
      <c r="N11" s="34" t="s">
        <v>8</v>
      </c>
      <c r="O11" s="34" t="s">
        <v>9</v>
      </c>
      <c r="P11" s="34" t="s">
        <v>10</v>
      </c>
      <c r="Q11" s="34" t="s">
        <v>11</v>
      </c>
      <c r="R11" s="34" t="s">
        <v>12</v>
      </c>
      <c r="S11" s="34" t="s">
        <v>13</v>
      </c>
      <c r="T11" s="34" t="s">
        <v>15</v>
      </c>
      <c r="U11" s="34" t="s">
        <v>16</v>
      </c>
      <c r="V11" s="34" t="s">
        <v>14</v>
      </c>
      <c r="W11" s="35" t="s">
        <v>214</v>
      </c>
      <c r="X11" s="34" t="s">
        <v>17</v>
      </c>
      <c r="Y11" s="34" t="s">
        <v>217</v>
      </c>
      <c r="Z11" s="196" t="s">
        <v>17</v>
      </c>
      <c r="AF11" t="s">
        <v>467</v>
      </c>
      <c r="AG11" t="s">
        <v>495</v>
      </c>
      <c r="AH11" t="s">
        <v>496</v>
      </c>
      <c r="AI11" t="s">
        <v>536</v>
      </c>
      <c r="AJ11" s="42">
        <v>15</v>
      </c>
      <c r="AK11" s="42">
        <v>21</v>
      </c>
      <c r="AL11" s="42">
        <v>38</v>
      </c>
      <c r="AM11" s="42">
        <v>35</v>
      </c>
      <c r="AN11" s="42">
        <v>25</v>
      </c>
      <c r="AO11" s="42">
        <v>38</v>
      </c>
      <c r="AP11" s="42">
        <v>40</v>
      </c>
      <c r="AS11" t="s">
        <v>156</v>
      </c>
      <c r="AT11" t="s">
        <v>157</v>
      </c>
      <c r="AV11" t="s">
        <v>148</v>
      </c>
    </row>
    <row r="12" spans="1:60" x14ac:dyDescent="0.25">
      <c r="A12" s="197"/>
      <c r="B12" s="199"/>
      <c r="C12" s="36" t="s">
        <v>213</v>
      </c>
      <c r="D12" s="36" t="s">
        <v>213</v>
      </c>
      <c r="E12" s="199"/>
      <c r="F12" s="36"/>
      <c r="G12" s="199"/>
      <c r="H12" s="36"/>
      <c r="I12" s="199"/>
      <c r="J12" s="36"/>
      <c r="K12" s="36"/>
      <c r="L12" s="36"/>
      <c r="M12" s="199"/>
      <c r="N12" s="36"/>
      <c r="O12" s="36"/>
      <c r="P12" s="36"/>
      <c r="Q12" s="36"/>
      <c r="R12" s="36"/>
      <c r="S12" s="36"/>
      <c r="T12" s="36"/>
      <c r="U12" s="36"/>
      <c r="V12" s="36"/>
      <c r="W12" s="37" t="s">
        <v>215</v>
      </c>
      <c r="X12" s="36" t="s">
        <v>216</v>
      </c>
      <c r="Y12" s="36" t="s">
        <v>218</v>
      </c>
      <c r="Z12" s="197"/>
      <c r="AF12" t="s">
        <v>468</v>
      </c>
      <c r="AG12" t="s">
        <v>495</v>
      </c>
      <c r="AH12" t="s">
        <v>496</v>
      </c>
      <c r="AI12" t="s">
        <v>536</v>
      </c>
      <c r="AJ12" s="42">
        <v>15</v>
      </c>
      <c r="AK12" s="42">
        <v>21</v>
      </c>
      <c r="AL12" s="42">
        <v>38</v>
      </c>
      <c r="AM12" s="42">
        <v>35</v>
      </c>
      <c r="AN12" s="42">
        <v>25</v>
      </c>
      <c r="AO12" s="42">
        <v>38</v>
      </c>
      <c r="AP12" s="42">
        <v>40</v>
      </c>
      <c r="AS12" t="s">
        <v>157</v>
      </c>
      <c r="AV12" t="s">
        <v>150</v>
      </c>
    </row>
    <row r="13" spans="1:60" x14ac:dyDescent="0.25">
      <c r="A13" s="17">
        <v>1</v>
      </c>
      <c r="B13" s="38"/>
      <c r="C13" s="39"/>
      <c r="D13" s="39"/>
      <c r="E13" s="38"/>
      <c r="F13" s="17" t="e">
        <f>VLOOKUP(E13,$AF$2:$AH$106,3,0)</f>
        <v>#N/A</v>
      </c>
      <c r="G13" s="38"/>
      <c r="H13" s="17" t="e">
        <f>VLOOKUP(E13,$AF$2:$AH$106,2,0)</f>
        <v>#N/A</v>
      </c>
      <c r="I13" s="38"/>
      <c r="J13" s="17" t="e">
        <f t="shared" ref="J13:J42" si="0">VLOOKUP(G13,$AS$16:$AT$27,2,0)</f>
        <v>#N/A</v>
      </c>
      <c r="K13" s="17" t="e">
        <f>VLOOKUP(E13,$AF$2:$AI$106,4,0)</f>
        <v>#N/A</v>
      </c>
      <c r="L13" s="17" t="e">
        <f>CONCATENATE(J13,K13)</f>
        <v>#N/A</v>
      </c>
      <c r="M13" s="38"/>
      <c r="N13" s="18">
        <f>IF(AND(G13="FLAT",OR(M13="VERTICAL",M13="HORIZONTAL",M13="N/A")),VLOOKUP(E13,$AF$2:$AP$106,5,FALSE),0)</f>
        <v>0</v>
      </c>
      <c r="O13" s="19">
        <f>IF(AND(G13="SIENNA",OR(M13="VERTICAL",M13="HORIZONTAL",M13="N/A")),VLOOKUP(E13,$AF$2:$AP$106,6,FALSE),0)</f>
        <v>0</v>
      </c>
      <c r="P13" s="19">
        <f>IF(AND(G13="FLAT",OR(M13="VERTICAL SEQUENCED",M13="HORIZONTAL SEQUENCED")),VLOOKUP(E13,$AF$2:$AP$106,7,FALSE),0)</f>
        <v>0</v>
      </c>
      <c r="Q13" s="18">
        <f>IF(OR(G13="SHAKER REDUCED RAIL"),VLOOKUP(E13,$AF$2:$AP$106,8,FALSE),0)</f>
        <v>0</v>
      </c>
      <c r="R13" s="18">
        <f>IF(OR(G13="SHAKER",G13="SHAKER - GLASS",G13="SHAKER - OPEN NO GLASS"),VLOOKUP(E13,$AF$2:$AP$106,9,FALSE),0)</f>
        <v>0</v>
      </c>
      <c r="S13" s="18">
        <f>IF(OR(G13="SHAKER - CLEAR GLASS",G13="SHAKER - RAIN GLASS",G13="SHAKER - REEDED GLASS",G13="SHAKER - SMOKED GLASS",G13="SHAKER - ACID ETCH GLASS",G13="SHAKER - MIRRORED GLASS"),VLOOKUP(E13,$AF$2:$AP$1069,10,FALSE),0)</f>
        <v>0</v>
      </c>
      <c r="T13" s="18"/>
      <c r="U13" s="18"/>
      <c r="V13" s="21">
        <f>IF(OR(G13="SHAKER SLIMLINE"),VLOOKUP(E13,$AF$2:$AP$106,11,FALSE),0)</f>
        <v>0</v>
      </c>
      <c r="W13" s="22" t="str">
        <f>IF(AND(C13&lt;&gt;"",D13&lt;&gt;""),MAX(1,ROUND((C13/12)*(D13/12)*4,0)/4),"")</f>
        <v/>
      </c>
      <c r="X13" s="20" t="str">
        <f>IF(W13&lt;&gt;"",B13*W13,"")</f>
        <v/>
      </c>
      <c r="Y13" s="25" t="str">
        <f>IF(X13="","",IF(SUM(N13:T13,V13)&gt;0,SUM(N13:T13,V13),U13))</f>
        <v/>
      </c>
      <c r="Z13" s="27" t="str">
        <f>IF(X13&lt;&gt;"",X13*Y13,"")</f>
        <v/>
      </c>
      <c r="AF13" t="s">
        <v>469</v>
      </c>
      <c r="AG13" t="s">
        <v>495</v>
      </c>
      <c r="AH13" t="s">
        <v>496</v>
      </c>
      <c r="AI13" t="s">
        <v>536</v>
      </c>
      <c r="AJ13" s="42">
        <v>15</v>
      </c>
      <c r="AK13" s="42">
        <v>21</v>
      </c>
      <c r="AL13" s="42">
        <v>38</v>
      </c>
      <c r="AM13" s="42">
        <v>35</v>
      </c>
      <c r="AN13" s="42">
        <v>25</v>
      </c>
      <c r="AO13" s="42">
        <v>38</v>
      </c>
      <c r="AP13" s="42">
        <v>40</v>
      </c>
      <c r="AV13" t="s">
        <v>152</v>
      </c>
    </row>
    <row r="14" spans="1:60" ht="15.75" thickBot="1" x14ac:dyDescent="0.3">
      <c r="A14" s="17">
        <v>2</v>
      </c>
      <c r="B14" s="38"/>
      <c r="C14" s="39"/>
      <c r="D14" s="39"/>
      <c r="E14" s="38"/>
      <c r="F14" s="17" t="e">
        <f t="shared" ref="F14:F42" si="1">VLOOKUP(E14,$AF$2:$AH$106,3,0)</f>
        <v>#N/A</v>
      </c>
      <c r="G14" s="38"/>
      <c r="H14" s="17" t="e">
        <f t="shared" ref="H14:H42" si="2">VLOOKUP(E14,$AF$2:$AH$106,2,0)</f>
        <v>#N/A</v>
      </c>
      <c r="I14" s="38"/>
      <c r="J14" s="17" t="e">
        <f t="shared" si="0"/>
        <v>#N/A</v>
      </c>
      <c r="K14" s="17" t="e">
        <f t="shared" ref="K14:K42" si="3">VLOOKUP(E14,$AF$2:$AI$106,4,0)</f>
        <v>#N/A</v>
      </c>
      <c r="L14" s="17" t="e">
        <f t="shared" ref="L14:L42" si="4">CONCATENATE(J14,K14)</f>
        <v>#N/A</v>
      </c>
      <c r="M14" s="38"/>
      <c r="N14" s="18">
        <f t="shared" ref="N14:N42" si="5">IF(AND(G14="FLAT",OR(M14="VERTICAL",M14="HORIZONTAL",M14="N/A")),VLOOKUP(E14,$AF$2:$AP$106,5,FALSE),0)</f>
        <v>0</v>
      </c>
      <c r="O14" s="19">
        <f t="shared" ref="O14:O42" si="6">IF(AND(G14="SIENNA",OR(M14="VERTICAL",M14="HORIZONTAL",M14="N/A")),VLOOKUP(E14,$AF$2:$AP$106,6,FALSE),0)</f>
        <v>0</v>
      </c>
      <c r="P14" s="19">
        <f t="shared" ref="P14:P42" si="7">IF(AND(G14="FLAT",OR(M14="VERTICAL SEQUENCED",M14="HORIZONTAL SEQUENCED")),VLOOKUP(E14,$AF$2:$AP$106,7,FALSE),0)</f>
        <v>0</v>
      </c>
      <c r="Q14" s="18">
        <f t="shared" ref="Q14:Q42" si="8">IF(OR(G14="SHAKER REDUCED RAIL"),VLOOKUP(E14,$AF$2:$AP$106,8,FALSE),0)</f>
        <v>0</v>
      </c>
      <c r="R14" s="18">
        <f t="shared" ref="R14:R42" si="9">IF(OR(G14="SHAKER",G14="SHAKER - GLASS",G14="SHAKER - OPEN NO GLASS"),VLOOKUP(E14,$AF$2:$AP$106,9,FALSE),0)</f>
        <v>0</v>
      </c>
      <c r="S14" s="18">
        <f t="shared" ref="S14:S42" si="10">IF(OR(G14="SHAKER - CLEAR GLASS",G14="SHAKER - RAIN GLASS",G14="SHAKER - REEDED GLASS",G14="SHAKER - SMOKED GLASS",G14="SHAKER - ACID ETCH GLASS",G14="SHAKER - MIRRORED GLASS"),VLOOKUP(E14,$AF$2:$AP$1069,10,FALSE),0)</f>
        <v>0</v>
      </c>
      <c r="T14" s="18"/>
      <c r="U14" s="18"/>
      <c r="V14" s="21">
        <f t="shared" ref="V14:V42" si="11">IF(OR(G14="SHAKER SLIMLINE"),VLOOKUP(E14,$AF$2:$AP$106,11,FALSE),0)</f>
        <v>0</v>
      </c>
      <c r="W14" s="22" t="str">
        <f t="shared" ref="W14:W42" si="12">IF(AND(C14&lt;&gt;"",D14&lt;&gt;""),MAX(1,ROUND((C14/12)*(D14/12)*4,0)/4),"")</f>
        <v/>
      </c>
      <c r="X14" s="20" t="str">
        <f t="shared" ref="X14:X42" si="13">IF(W14&lt;&gt;"",B14*W14,"")</f>
        <v/>
      </c>
      <c r="Y14" s="25" t="str">
        <f t="shared" ref="Y14:Y42" si="14">IF(X14="","",IF(SUM(N14:T14,V14)&gt;0,SUM(N14:T14,V14),U14))</f>
        <v/>
      </c>
      <c r="Z14" s="27" t="str">
        <f t="shared" ref="Z14:Z42" si="15">IF(X14&lt;&gt;"",X14*Y14,"")</f>
        <v/>
      </c>
      <c r="AF14" t="s">
        <v>470</v>
      </c>
      <c r="AG14" t="s">
        <v>495</v>
      </c>
      <c r="AH14" t="s">
        <v>496</v>
      </c>
      <c r="AI14" t="s">
        <v>536</v>
      </c>
      <c r="AJ14" s="42">
        <v>15</v>
      </c>
      <c r="AK14" s="42">
        <v>21</v>
      </c>
      <c r="AL14" s="42">
        <v>38</v>
      </c>
      <c r="AM14" s="42">
        <v>35</v>
      </c>
      <c r="AN14" s="42">
        <v>25</v>
      </c>
      <c r="AO14" s="42">
        <v>38</v>
      </c>
      <c r="AP14" s="42">
        <v>40</v>
      </c>
    </row>
    <row r="15" spans="1:60" ht="15.75" thickTop="1" x14ac:dyDescent="0.25">
      <c r="A15" s="17">
        <v>3</v>
      </c>
      <c r="B15" s="38"/>
      <c r="C15" s="39"/>
      <c r="D15" s="39"/>
      <c r="E15" s="38"/>
      <c r="F15" s="17" t="e">
        <f t="shared" si="1"/>
        <v>#N/A</v>
      </c>
      <c r="G15" s="38"/>
      <c r="H15" s="17" t="e">
        <f t="shared" si="2"/>
        <v>#N/A</v>
      </c>
      <c r="I15" s="38"/>
      <c r="J15" s="17" t="e">
        <f t="shared" si="0"/>
        <v>#N/A</v>
      </c>
      <c r="K15" s="17" t="e">
        <f t="shared" si="3"/>
        <v>#N/A</v>
      </c>
      <c r="L15" s="17" t="e">
        <f t="shared" si="4"/>
        <v>#N/A</v>
      </c>
      <c r="M15" s="38"/>
      <c r="N15" s="18">
        <f t="shared" si="5"/>
        <v>0</v>
      </c>
      <c r="O15" s="19">
        <f t="shared" si="6"/>
        <v>0</v>
      </c>
      <c r="P15" s="19">
        <f t="shared" si="7"/>
        <v>0</v>
      </c>
      <c r="Q15" s="18">
        <f t="shared" si="8"/>
        <v>0</v>
      </c>
      <c r="R15" s="18">
        <f t="shared" si="9"/>
        <v>0</v>
      </c>
      <c r="S15" s="18">
        <f t="shared" si="10"/>
        <v>0</v>
      </c>
      <c r="T15" s="18"/>
      <c r="U15" s="18"/>
      <c r="V15" s="21">
        <f t="shared" si="11"/>
        <v>0</v>
      </c>
      <c r="W15" s="22" t="str">
        <f t="shared" si="12"/>
        <v/>
      </c>
      <c r="X15" s="20" t="str">
        <f t="shared" si="13"/>
        <v/>
      </c>
      <c r="Y15" s="25" t="str">
        <f t="shared" si="14"/>
        <v/>
      </c>
      <c r="Z15" s="27" t="str">
        <f t="shared" si="15"/>
        <v/>
      </c>
      <c r="AF15" t="s">
        <v>489</v>
      </c>
      <c r="AG15" t="s">
        <v>495</v>
      </c>
      <c r="AH15" t="s">
        <v>496</v>
      </c>
      <c r="AI15" t="s">
        <v>536</v>
      </c>
      <c r="AJ15" s="42">
        <v>15</v>
      </c>
      <c r="AK15" s="42">
        <v>21</v>
      </c>
      <c r="AL15" s="42">
        <v>38</v>
      </c>
      <c r="AM15" s="42">
        <v>35</v>
      </c>
      <c r="AN15" s="42">
        <v>25</v>
      </c>
      <c r="AO15" s="42">
        <v>38</v>
      </c>
      <c r="AP15" s="42">
        <v>40</v>
      </c>
      <c r="AS15" s="2" t="s">
        <v>177</v>
      </c>
      <c r="AT15" s="3"/>
    </row>
    <row r="16" spans="1:60" x14ac:dyDescent="0.25">
      <c r="A16" s="17">
        <v>4</v>
      </c>
      <c r="B16" s="38"/>
      <c r="C16" s="39"/>
      <c r="D16" s="39"/>
      <c r="E16" s="38"/>
      <c r="F16" s="17" t="e">
        <f t="shared" si="1"/>
        <v>#N/A</v>
      </c>
      <c r="G16" s="38"/>
      <c r="H16" s="17" t="e">
        <f t="shared" si="2"/>
        <v>#N/A</v>
      </c>
      <c r="I16" s="38"/>
      <c r="J16" s="17" t="e">
        <f t="shared" si="0"/>
        <v>#N/A</v>
      </c>
      <c r="K16" s="17" t="e">
        <f t="shared" si="3"/>
        <v>#N/A</v>
      </c>
      <c r="L16" s="17" t="e">
        <f t="shared" si="4"/>
        <v>#N/A</v>
      </c>
      <c r="M16" s="38"/>
      <c r="N16" s="18">
        <f t="shared" si="5"/>
        <v>0</v>
      </c>
      <c r="O16" s="19">
        <f t="shared" si="6"/>
        <v>0</v>
      </c>
      <c r="P16" s="19">
        <f t="shared" si="7"/>
        <v>0</v>
      </c>
      <c r="Q16" s="18">
        <f t="shared" si="8"/>
        <v>0</v>
      </c>
      <c r="R16" s="18">
        <f t="shared" si="9"/>
        <v>0</v>
      </c>
      <c r="S16" s="18">
        <f t="shared" si="10"/>
        <v>0</v>
      </c>
      <c r="T16" s="18"/>
      <c r="U16" s="18"/>
      <c r="V16" s="21">
        <f t="shared" si="11"/>
        <v>0</v>
      </c>
      <c r="W16" s="22" t="str">
        <f t="shared" si="12"/>
        <v/>
      </c>
      <c r="X16" s="20" t="str">
        <f t="shared" si="13"/>
        <v/>
      </c>
      <c r="Y16" s="25" t="str">
        <f t="shared" si="14"/>
        <v/>
      </c>
      <c r="Z16" s="27" t="str">
        <f t="shared" si="15"/>
        <v/>
      </c>
      <c r="AF16" t="s">
        <v>471</v>
      </c>
      <c r="AG16" t="s">
        <v>495</v>
      </c>
      <c r="AH16" t="s">
        <v>496</v>
      </c>
      <c r="AI16" t="s">
        <v>536</v>
      </c>
      <c r="AJ16" s="42">
        <v>15</v>
      </c>
      <c r="AK16" s="42">
        <v>21</v>
      </c>
      <c r="AL16" s="42">
        <v>38</v>
      </c>
      <c r="AM16" s="42">
        <v>35</v>
      </c>
      <c r="AN16" s="42">
        <v>25</v>
      </c>
      <c r="AO16" s="42">
        <v>38</v>
      </c>
      <c r="AP16" s="42">
        <v>40</v>
      </c>
      <c r="AS16" s="4" t="s">
        <v>135</v>
      </c>
      <c r="AT16" s="5" t="s">
        <v>135</v>
      </c>
    </row>
    <row r="17" spans="1:46" x14ac:dyDescent="0.25">
      <c r="A17" s="17">
        <v>5</v>
      </c>
      <c r="B17" s="38"/>
      <c r="C17" s="39"/>
      <c r="D17" s="39"/>
      <c r="E17" s="38"/>
      <c r="F17" s="17" t="e">
        <f t="shared" si="1"/>
        <v>#N/A</v>
      </c>
      <c r="G17" s="38"/>
      <c r="H17" s="17" t="e">
        <f t="shared" si="2"/>
        <v>#N/A</v>
      </c>
      <c r="I17" s="38"/>
      <c r="J17" s="17" t="e">
        <f t="shared" si="0"/>
        <v>#N/A</v>
      </c>
      <c r="K17" s="17" t="e">
        <f t="shared" si="3"/>
        <v>#N/A</v>
      </c>
      <c r="L17" s="17" t="e">
        <f t="shared" si="4"/>
        <v>#N/A</v>
      </c>
      <c r="M17" s="38"/>
      <c r="N17" s="18">
        <f t="shared" si="5"/>
        <v>0</v>
      </c>
      <c r="O17" s="19">
        <f t="shared" si="6"/>
        <v>0</v>
      </c>
      <c r="P17" s="19">
        <f t="shared" si="7"/>
        <v>0</v>
      </c>
      <c r="Q17" s="18">
        <f t="shared" si="8"/>
        <v>0</v>
      </c>
      <c r="R17" s="18">
        <f t="shared" si="9"/>
        <v>0</v>
      </c>
      <c r="S17" s="18">
        <f t="shared" si="10"/>
        <v>0</v>
      </c>
      <c r="T17" s="18"/>
      <c r="U17" s="18"/>
      <c r="V17" s="21">
        <f t="shared" si="11"/>
        <v>0</v>
      </c>
      <c r="W17" s="22" t="str">
        <f t="shared" si="12"/>
        <v/>
      </c>
      <c r="X17" s="20" t="str">
        <f t="shared" si="13"/>
        <v/>
      </c>
      <c r="Y17" s="25" t="str">
        <f t="shared" si="14"/>
        <v/>
      </c>
      <c r="Z17" s="27" t="str">
        <f t="shared" si="15"/>
        <v/>
      </c>
      <c r="AF17" t="s">
        <v>472</v>
      </c>
      <c r="AG17" t="s">
        <v>495</v>
      </c>
      <c r="AH17" t="s">
        <v>496</v>
      </c>
      <c r="AI17" t="s">
        <v>536</v>
      </c>
      <c r="AJ17" s="42">
        <v>15</v>
      </c>
      <c r="AK17" s="42">
        <v>21</v>
      </c>
      <c r="AL17" s="42">
        <v>38</v>
      </c>
      <c r="AM17" s="42">
        <v>35</v>
      </c>
      <c r="AN17" s="42">
        <v>25</v>
      </c>
      <c r="AO17" s="42">
        <v>38</v>
      </c>
      <c r="AP17" s="42">
        <v>40</v>
      </c>
      <c r="AS17" s="4" t="s">
        <v>139</v>
      </c>
      <c r="AT17" s="5" t="s">
        <v>139</v>
      </c>
    </row>
    <row r="18" spans="1:46" x14ac:dyDescent="0.25">
      <c r="A18" s="17">
        <v>6</v>
      </c>
      <c r="B18" s="38"/>
      <c r="C18" s="39"/>
      <c r="D18" s="39"/>
      <c r="E18" s="38"/>
      <c r="F18" s="17" t="e">
        <f t="shared" si="1"/>
        <v>#N/A</v>
      </c>
      <c r="G18" s="38"/>
      <c r="H18" s="17" t="e">
        <f t="shared" si="2"/>
        <v>#N/A</v>
      </c>
      <c r="I18" s="38"/>
      <c r="J18" s="17" t="e">
        <f t="shared" si="0"/>
        <v>#N/A</v>
      </c>
      <c r="K18" s="17" t="e">
        <f t="shared" si="3"/>
        <v>#N/A</v>
      </c>
      <c r="L18" s="17" t="e">
        <f t="shared" si="4"/>
        <v>#N/A</v>
      </c>
      <c r="M18" s="38"/>
      <c r="N18" s="18">
        <f t="shared" si="5"/>
        <v>0</v>
      </c>
      <c r="O18" s="19">
        <f t="shared" si="6"/>
        <v>0</v>
      </c>
      <c r="P18" s="19">
        <f t="shared" si="7"/>
        <v>0</v>
      </c>
      <c r="Q18" s="18">
        <f t="shared" si="8"/>
        <v>0</v>
      </c>
      <c r="R18" s="18">
        <f t="shared" si="9"/>
        <v>0</v>
      </c>
      <c r="S18" s="18">
        <f t="shared" si="10"/>
        <v>0</v>
      </c>
      <c r="T18" s="18"/>
      <c r="U18" s="18"/>
      <c r="V18" s="21">
        <f t="shared" si="11"/>
        <v>0</v>
      </c>
      <c r="W18" s="22" t="str">
        <f t="shared" si="12"/>
        <v/>
      </c>
      <c r="X18" s="20" t="str">
        <f t="shared" si="13"/>
        <v/>
      </c>
      <c r="Y18" s="25" t="str">
        <f t="shared" si="14"/>
        <v/>
      </c>
      <c r="Z18" s="27" t="str">
        <f t="shared" si="15"/>
        <v/>
      </c>
      <c r="AF18" t="s">
        <v>473</v>
      </c>
      <c r="AG18" t="s">
        <v>495</v>
      </c>
      <c r="AH18" t="s">
        <v>496</v>
      </c>
      <c r="AI18" t="s">
        <v>536</v>
      </c>
      <c r="AJ18" s="42">
        <v>15</v>
      </c>
      <c r="AK18" s="42">
        <v>21</v>
      </c>
      <c r="AL18" s="42">
        <v>38</v>
      </c>
      <c r="AM18" s="42">
        <v>35</v>
      </c>
      <c r="AN18" s="42">
        <v>25</v>
      </c>
      <c r="AO18" s="42">
        <v>38</v>
      </c>
      <c r="AP18" s="42">
        <v>40</v>
      </c>
      <c r="AS18" s="4" t="s">
        <v>141</v>
      </c>
      <c r="AT18" s="5" t="s">
        <v>141</v>
      </c>
    </row>
    <row r="19" spans="1:46" x14ac:dyDescent="0.25">
      <c r="A19" s="17">
        <v>7</v>
      </c>
      <c r="B19" s="38"/>
      <c r="C19" s="39"/>
      <c r="D19" s="39"/>
      <c r="E19" s="38"/>
      <c r="F19" s="17" t="e">
        <f t="shared" si="1"/>
        <v>#N/A</v>
      </c>
      <c r="G19" s="38"/>
      <c r="H19" s="17" t="e">
        <f t="shared" si="2"/>
        <v>#N/A</v>
      </c>
      <c r="I19" s="38"/>
      <c r="J19" s="17" t="e">
        <f t="shared" si="0"/>
        <v>#N/A</v>
      </c>
      <c r="K19" s="17" t="e">
        <f t="shared" si="3"/>
        <v>#N/A</v>
      </c>
      <c r="L19" s="17" t="e">
        <f t="shared" si="4"/>
        <v>#N/A</v>
      </c>
      <c r="M19" s="38"/>
      <c r="N19" s="18">
        <f t="shared" si="5"/>
        <v>0</v>
      </c>
      <c r="O19" s="19">
        <f t="shared" si="6"/>
        <v>0</v>
      </c>
      <c r="P19" s="19">
        <f t="shared" si="7"/>
        <v>0</v>
      </c>
      <c r="Q19" s="18">
        <f t="shared" si="8"/>
        <v>0</v>
      </c>
      <c r="R19" s="18">
        <f t="shared" si="9"/>
        <v>0</v>
      </c>
      <c r="S19" s="18">
        <f t="shared" si="10"/>
        <v>0</v>
      </c>
      <c r="T19" s="18"/>
      <c r="U19" s="18"/>
      <c r="V19" s="21">
        <f t="shared" si="11"/>
        <v>0</v>
      </c>
      <c r="W19" s="22" t="str">
        <f t="shared" si="12"/>
        <v/>
      </c>
      <c r="X19" s="20" t="str">
        <f t="shared" si="13"/>
        <v/>
      </c>
      <c r="Y19" s="25" t="str">
        <f t="shared" si="14"/>
        <v/>
      </c>
      <c r="Z19" s="27" t="str">
        <f t="shared" si="15"/>
        <v/>
      </c>
      <c r="AF19" t="s">
        <v>474</v>
      </c>
      <c r="AG19" t="s">
        <v>495</v>
      </c>
      <c r="AH19" t="s">
        <v>496</v>
      </c>
      <c r="AI19" t="s">
        <v>536</v>
      </c>
      <c r="AJ19" s="42">
        <v>15</v>
      </c>
      <c r="AK19" s="42">
        <v>21</v>
      </c>
      <c r="AL19" s="42">
        <v>38</v>
      </c>
      <c r="AM19" s="42">
        <v>35</v>
      </c>
      <c r="AN19" s="42">
        <v>25</v>
      </c>
      <c r="AO19" s="42">
        <v>38</v>
      </c>
      <c r="AP19" s="42">
        <v>40</v>
      </c>
      <c r="AS19" s="4" t="s">
        <v>145</v>
      </c>
      <c r="AT19" s="5" t="s">
        <v>175</v>
      </c>
    </row>
    <row r="20" spans="1:46" x14ac:dyDescent="0.25">
      <c r="A20" s="17">
        <v>8</v>
      </c>
      <c r="B20" s="38"/>
      <c r="C20" s="39"/>
      <c r="D20" s="39"/>
      <c r="E20" s="38"/>
      <c r="F20" s="17" t="e">
        <f t="shared" si="1"/>
        <v>#N/A</v>
      </c>
      <c r="G20" s="38"/>
      <c r="H20" s="17" t="e">
        <f t="shared" si="2"/>
        <v>#N/A</v>
      </c>
      <c r="I20" s="38"/>
      <c r="J20" s="17" t="e">
        <f t="shared" si="0"/>
        <v>#N/A</v>
      </c>
      <c r="K20" s="17" t="e">
        <f t="shared" si="3"/>
        <v>#N/A</v>
      </c>
      <c r="L20" s="17" t="e">
        <f t="shared" si="4"/>
        <v>#N/A</v>
      </c>
      <c r="M20" s="38"/>
      <c r="N20" s="18">
        <f t="shared" si="5"/>
        <v>0</v>
      </c>
      <c r="O20" s="19">
        <f t="shared" si="6"/>
        <v>0</v>
      </c>
      <c r="P20" s="19">
        <f t="shared" si="7"/>
        <v>0</v>
      </c>
      <c r="Q20" s="18">
        <f t="shared" si="8"/>
        <v>0</v>
      </c>
      <c r="R20" s="18">
        <f t="shared" si="9"/>
        <v>0</v>
      </c>
      <c r="S20" s="18">
        <f t="shared" si="10"/>
        <v>0</v>
      </c>
      <c r="T20" s="18"/>
      <c r="U20" s="18"/>
      <c r="V20" s="21">
        <f t="shared" si="11"/>
        <v>0</v>
      </c>
      <c r="W20" s="22" t="str">
        <f t="shared" si="12"/>
        <v/>
      </c>
      <c r="X20" s="20" t="str">
        <f t="shared" si="13"/>
        <v/>
      </c>
      <c r="Y20" s="25" t="str">
        <f t="shared" si="14"/>
        <v/>
      </c>
      <c r="Z20" s="27" t="str">
        <f t="shared" si="15"/>
        <v/>
      </c>
      <c r="AF20" t="s">
        <v>475</v>
      </c>
      <c r="AG20" t="s">
        <v>495</v>
      </c>
      <c r="AH20" t="s">
        <v>496</v>
      </c>
      <c r="AI20" t="s">
        <v>536</v>
      </c>
      <c r="AJ20" s="42">
        <v>15</v>
      </c>
      <c r="AK20" s="42">
        <v>21</v>
      </c>
      <c r="AL20" s="42">
        <v>38</v>
      </c>
      <c r="AM20" s="42">
        <v>35</v>
      </c>
      <c r="AN20" s="42">
        <v>25</v>
      </c>
      <c r="AO20" s="42">
        <v>38</v>
      </c>
      <c r="AP20" s="42">
        <v>40</v>
      </c>
      <c r="AS20" s="4" t="s">
        <v>142</v>
      </c>
      <c r="AT20" s="5" t="s">
        <v>176</v>
      </c>
    </row>
    <row r="21" spans="1:46" x14ac:dyDescent="0.25">
      <c r="A21" s="17">
        <v>9</v>
      </c>
      <c r="B21" s="38"/>
      <c r="C21" s="39"/>
      <c r="D21" s="39"/>
      <c r="E21" s="38"/>
      <c r="F21" s="17" t="e">
        <f t="shared" si="1"/>
        <v>#N/A</v>
      </c>
      <c r="G21" s="38"/>
      <c r="H21" s="17" t="e">
        <f t="shared" si="2"/>
        <v>#N/A</v>
      </c>
      <c r="I21" s="38"/>
      <c r="J21" s="17" t="e">
        <f t="shared" si="0"/>
        <v>#N/A</v>
      </c>
      <c r="K21" s="17" t="e">
        <f t="shared" si="3"/>
        <v>#N/A</v>
      </c>
      <c r="L21" s="17" t="e">
        <f t="shared" si="4"/>
        <v>#N/A</v>
      </c>
      <c r="M21" s="38"/>
      <c r="N21" s="18">
        <f t="shared" si="5"/>
        <v>0</v>
      </c>
      <c r="O21" s="19">
        <f t="shared" si="6"/>
        <v>0</v>
      </c>
      <c r="P21" s="19">
        <f t="shared" si="7"/>
        <v>0</v>
      </c>
      <c r="Q21" s="18">
        <f t="shared" si="8"/>
        <v>0</v>
      </c>
      <c r="R21" s="18">
        <f t="shared" si="9"/>
        <v>0</v>
      </c>
      <c r="S21" s="18">
        <f t="shared" si="10"/>
        <v>0</v>
      </c>
      <c r="T21" s="18"/>
      <c r="U21" s="18"/>
      <c r="V21" s="21">
        <f t="shared" si="11"/>
        <v>0</v>
      </c>
      <c r="W21" s="22" t="str">
        <f t="shared" si="12"/>
        <v/>
      </c>
      <c r="X21" s="20" t="str">
        <f t="shared" si="13"/>
        <v/>
      </c>
      <c r="Y21" s="25" t="str">
        <f t="shared" si="14"/>
        <v/>
      </c>
      <c r="Z21" s="27" t="str">
        <f t="shared" si="15"/>
        <v/>
      </c>
      <c r="AF21" t="s">
        <v>476</v>
      </c>
      <c r="AG21" t="s">
        <v>495</v>
      </c>
      <c r="AH21" t="s">
        <v>496</v>
      </c>
      <c r="AI21" t="s">
        <v>536</v>
      </c>
      <c r="AJ21" s="42">
        <v>15</v>
      </c>
      <c r="AK21" s="42">
        <v>21</v>
      </c>
      <c r="AL21" s="42">
        <v>38</v>
      </c>
      <c r="AM21" s="42">
        <v>35</v>
      </c>
      <c r="AN21" s="42">
        <v>25</v>
      </c>
      <c r="AO21" s="42">
        <v>38</v>
      </c>
      <c r="AP21" s="42">
        <v>40</v>
      </c>
      <c r="AS21" s="4" t="s">
        <v>149</v>
      </c>
      <c r="AT21" s="5" t="s">
        <v>178</v>
      </c>
    </row>
    <row r="22" spans="1:46" x14ac:dyDescent="0.25">
      <c r="A22" s="17">
        <v>10</v>
      </c>
      <c r="B22" s="38"/>
      <c r="C22" s="39"/>
      <c r="D22" s="39"/>
      <c r="E22" s="38"/>
      <c r="F22" s="17" t="e">
        <f t="shared" si="1"/>
        <v>#N/A</v>
      </c>
      <c r="G22" s="38"/>
      <c r="H22" s="17" t="e">
        <f t="shared" si="2"/>
        <v>#N/A</v>
      </c>
      <c r="I22" s="38"/>
      <c r="J22" s="17" t="e">
        <f t="shared" si="0"/>
        <v>#N/A</v>
      </c>
      <c r="K22" s="17" t="e">
        <f t="shared" si="3"/>
        <v>#N/A</v>
      </c>
      <c r="L22" s="17" t="e">
        <f t="shared" si="4"/>
        <v>#N/A</v>
      </c>
      <c r="M22" s="38"/>
      <c r="N22" s="18">
        <f t="shared" si="5"/>
        <v>0</v>
      </c>
      <c r="O22" s="19">
        <f t="shared" si="6"/>
        <v>0</v>
      </c>
      <c r="P22" s="19">
        <f t="shared" si="7"/>
        <v>0</v>
      </c>
      <c r="Q22" s="18">
        <f t="shared" si="8"/>
        <v>0</v>
      </c>
      <c r="R22" s="18">
        <f t="shared" si="9"/>
        <v>0</v>
      </c>
      <c r="S22" s="18">
        <f t="shared" si="10"/>
        <v>0</v>
      </c>
      <c r="T22" s="18"/>
      <c r="U22" s="18"/>
      <c r="V22" s="21">
        <f t="shared" si="11"/>
        <v>0</v>
      </c>
      <c r="W22" s="22" t="str">
        <f t="shared" si="12"/>
        <v/>
      </c>
      <c r="X22" s="20" t="str">
        <f t="shared" si="13"/>
        <v/>
      </c>
      <c r="Y22" s="25" t="str">
        <f t="shared" si="14"/>
        <v/>
      </c>
      <c r="Z22" s="27" t="str">
        <f t="shared" si="15"/>
        <v/>
      </c>
      <c r="AF22" t="s">
        <v>477</v>
      </c>
      <c r="AG22" t="s">
        <v>495</v>
      </c>
      <c r="AH22" t="s">
        <v>496</v>
      </c>
      <c r="AI22" t="s">
        <v>536</v>
      </c>
      <c r="AJ22" s="42">
        <v>15</v>
      </c>
      <c r="AK22" s="42">
        <v>21</v>
      </c>
      <c r="AL22" s="42">
        <v>38</v>
      </c>
      <c r="AM22" s="42">
        <v>35</v>
      </c>
      <c r="AN22" s="42">
        <v>25</v>
      </c>
      <c r="AO22" s="42">
        <v>38</v>
      </c>
      <c r="AP22" s="42">
        <v>40</v>
      </c>
      <c r="AS22" s="4" t="s">
        <v>151</v>
      </c>
      <c r="AT22" s="5" t="s">
        <v>179</v>
      </c>
    </row>
    <row r="23" spans="1:46" x14ac:dyDescent="0.25">
      <c r="A23" s="17">
        <v>11</v>
      </c>
      <c r="B23" s="38"/>
      <c r="C23" s="39"/>
      <c r="D23" s="39"/>
      <c r="E23" s="38"/>
      <c r="F23" s="17" t="e">
        <f t="shared" si="1"/>
        <v>#N/A</v>
      </c>
      <c r="G23" s="38"/>
      <c r="H23" s="17" t="e">
        <f t="shared" si="2"/>
        <v>#N/A</v>
      </c>
      <c r="I23" s="38"/>
      <c r="J23" s="17" t="e">
        <f t="shared" si="0"/>
        <v>#N/A</v>
      </c>
      <c r="K23" s="17" t="e">
        <f t="shared" si="3"/>
        <v>#N/A</v>
      </c>
      <c r="L23" s="17" t="e">
        <f t="shared" si="4"/>
        <v>#N/A</v>
      </c>
      <c r="M23" s="38"/>
      <c r="N23" s="18">
        <f t="shared" si="5"/>
        <v>0</v>
      </c>
      <c r="O23" s="19">
        <f t="shared" si="6"/>
        <v>0</v>
      </c>
      <c r="P23" s="19">
        <f t="shared" si="7"/>
        <v>0</v>
      </c>
      <c r="Q23" s="18">
        <f t="shared" si="8"/>
        <v>0</v>
      </c>
      <c r="R23" s="18">
        <f t="shared" si="9"/>
        <v>0</v>
      </c>
      <c r="S23" s="18">
        <f t="shared" si="10"/>
        <v>0</v>
      </c>
      <c r="T23" s="18"/>
      <c r="U23" s="18"/>
      <c r="V23" s="21">
        <f t="shared" si="11"/>
        <v>0</v>
      </c>
      <c r="W23" s="22" t="str">
        <f t="shared" si="12"/>
        <v/>
      </c>
      <c r="X23" s="20" t="str">
        <f t="shared" si="13"/>
        <v/>
      </c>
      <c r="Y23" s="25" t="str">
        <f t="shared" si="14"/>
        <v/>
      </c>
      <c r="Z23" s="27" t="str">
        <f t="shared" si="15"/>
        <v/>
      </c>
      <c r="AF23" t="s">
        <v>478</v>
      </c>
      <c r="AG23" t="s">
        <v>495</v>
      </c>
      <c r="AH23" t="s">
        <v>496</v>
      </c>
      <c r="AI23" t="s">
        <v>536</v>
      </c>
      <c r="AJ23" s="42">
        <v>15</v>
      </c>
      <c r="AK23" s="42">
        <v>21</v>
      </c>
      <c r="AL23" s="42">
        <v>38</v>
      </c>
      <c r="AM23" s="42">
        <v>35</v>
      </c>
      <c r="AN23" s="42">
        <v>25</v>
      </c>
      <c r="AO23" s="42">
        <v>38</v>
      </c>
      <c r="AP23" s="42">
        <v>40</v>
      </c>
      <c r="AS23" s="4" t="s">
        <v>153</v>
      </c>
      <c r="AT23" s="5" t="s">
        <v>180</v>
      </c>
    </row>
    <row r="24" spans="1:46" x14ac:dyDescent="0.25">
      <c r="A24" s="17">
        <v>12</v>
      </c>
      <c r="B24" s="38"/>
      <c r="C24" s="39"/>
      <c r="D24" s="39"/>
      <c r="E24" s="38"/>
      <c r="F24" s="17" t="e">
        <f t="shared" si="1"/>
        <v>#N/A</v>
      </c>
      <c r="G24" s="38"/>
      <c r="H24" s="17" t="e">
        <f t="shared" si="2"/>
        <v>#N/A</v>
      </c>
      <c r="I24" s="38"/>
      <c r="J24" s="17" t="e">
        <f t="shared" si="0"/>
        <v>#N/A</v>
      </c>
      <c r="K24" s="17" t="e">
        <f t="shared" si="3"/>
        <v>#N/A</v>
      </c>
      <c r="L24" s="17" t="e">
        <f t="shared" si="4"/>
        <v>#N/A</v>
      </c>
      <c r="M24" s="38"/>
      <c r="N24" s="18">
        <f t="shared" si="5"/>
        <v>0</v>
      </c>
      <c r="O24" s="19">
        <f t="shared" si="6"/>
        <v>0</v>
      </c>
      <c r="P24" s="19">
        <f t="shared" si="7"/>
        <v>0</v>
      </c>
      <c r="Q24" s="18">
        <f t="shared" si="8"/>
        <v>0</v>
      </c>
      <c r="R24" s="18">
        <f t="shared" si="9"/>
        <v>0</v>
      </c>
      <c r="S24" s="18">
        <f t="shared" si="10"/>
        <v>0</v>
      </c>
      <c r="T24" s="18"/>
      <c r="U24" s="18"/>
      <c r="V24" s="21">
        <f t="shared" si="11"/>
        <v>0</v>
      </c>
      <c r="W24" s="22" t="str">
        <f t="shared" si="12"/>
        <v/>
      </c>
      <c r="X24" s="20" t="str">
        <f t="shared" si="13"/>
        <v/>
      </c>
      <c r="Y24" s="25" t="str">
        <f t="shared" si="14"/>
        <v/>
      </c>
      <c r="Z24" s="27" t="str">
        <f t="shared" si="15"/>
        <v/>
      </c>
      <c r="AF24" t="s">
        <v>479</v>
      </c>
      <c r="AG24" t="s">
        <v>495</v>
      </c>
      <c r="AH24" t="s">
        <v>496</v>
      </c>
      <c r="AI24" t="s">
        <v>536</v>
      </c>
      <c r="AJ24" s="42">
        <v>15</v>
      </c>
      <c r="AK24" s="42">
        <v>21</v>
      </c>
      <c r="AL24" s="42">
        <v>38</v>
      </c>
      <c r="AM24" s="42">
        <v>35</v>
      </c>
      <c r="AN24" s="42">
        <v>25</v>
      </c>
      <c r="AO24" s="42">
        <v>38</v>
      </c>
      <c r="AP24" s="42">
        <v>40</v>
      </c>
      <c r="AS24" s="4" t="s">
        <v>154</v>
      </c>
      <c r="AT24" s="5" t="s">
        <v>181</v>
      </c>
    </row>
    <row r="25" spans="1:46" x14ac:dyDescent="0.25">
      <c r="A25" s="17">
        <v>13</v>
      </c>
      <c r="B25" s="38"/>
      <c r="C25" s="39"/>
      <c r="D25" s="39"/>
      <c r="E25" s="38"/>
      <c r="F25" s="17" t="e">
        <f t="shared" si="1"/>
        <v>#N/A</v>
      </c>
      <c r="G25" s="38"/>
      <c r="H25" s="17" t="e">
        <f t="shared" si="2"/>
        <v>#N/A</v>
      </c>
      <c r="I25" s="38"/>
      <c r="J25" s="17" t="e">
        <f t="shared" si="0"/>
        <v>#N/A</v>
      </c>
      <c r="K25" s="17" t="e">
        <f t="shared" si="3"/>
        <v>#N/A</v>
      </c>
      <c r="L25" s="17" t="e">
        <f t="shared" si="4"/>
        <v>#N/A</v>
      </c>
      <c r="M25" s="38"/>
      <c r="N25" s="18">
        <f t="shared" si="5"/>
        <v>0</v>
      </c>
      <c r="O25" s="19">
        <f t="shared" si="6"/>
        <v>0</v>
      </c>
      <c r="P25" s="19">
        <f t="shared" si="7"/>
        <v>0</v>
      </c>
      <c r="Q25" s="18">
        <f t="shared" si="8"/>
        <v>0</v>
      </c>
      <c r="R25" s="18">
        <f t="shared" si="9"/>
        <v>0</v>
      </c>
      <c r="S25" s="18">
        <f t="shared" si="10"/>
        <v>0</v>
      </c>
      <c r="T25" s="18"/>
      <c r="U25" s="18"/>
      <c r="V25" s="21">
        <f t="shared" si="11"/>
        <v>0</v>
      </c>
      <c r="W25" s="22" t="str">
        <f t="shared" si="12"/>
        <v/>
      </c>
      <c r="X25" s="20" t="str">
        <f t="shared" si="13"/>
        <v/>
      </c>
      <c r="Y25" s="25" t="str">
        <f t="shared" si="14"/>
        <v/>
      </c>
      <c r="Z25" s="27" t="str">
        <f t="shared" si="15"/>
        <v/>
      </c>
      <c r="AF25" t="s">
        <v>490</v>
      </c>
      <c r="AG25" t="s">
        <v>495</v>
      </c>
      <c r="AH25" t="s">
        <v>496</v>
      </c>
      <c r="AI25" t="s">
        <v>536</v>
      </c>
      <c r="AJ25" s="42">
        <v>15</v>
      </c>
      <c r="AK25" s="42">
        <v>21</v>
      </c>
      <c r="AL25" s="42">
        <v>38</v>
      </c>
      <c r="AM25" s="42">
        <v>35</v>
      </c>
      <c r="AN25" s="42">
        <v>25</v>
      </c>
      <c r="AO25" s="42">
        <v>38</v>
      </c>
      <c r="AP25" s="42">
        <v>40</v>
      </c>
      <c r="AS25" s="4" t="s">
        <v>155</v>
      </c>
      <c r="AT25" s="5" t="s">
        <v>182</v>
      </c>
    </row>
    <row r="26" spans="1:46" x14ac:dyDescent="0.25">
      <c r="A26" s="17">
        <v>14</v>
      </c>
      <c r="B26" s="38"/>
      <c r="C26" s="39"/>
      <c r="D26" s="39"/>
      <c r="E26" s="38"/>
      <c r="F26" s="17" t="e">
        <f t="shared" si="1"/>
        <v>#N/A</v>
      </c>
      <c r="G26" s="38"/>
      <c r="H26" s="17" t="e">
        <f t="shared" si="2"/>
        <v>#N/A</v>
      </c>
      <c r="I26" s="38"/>
      <c r="J26" s="17" t="e">
        <f t="shared" si="0"/>
        <v>#N/A</v>
      </c>
      <c r="K26" s="17" t="e">
        <f t="shared" si="3"/>
        <v>#N/A</v>
      </c>
      <c r="L26" s="17" t="e">
        <f t="shared" si="4"/>
        <v>#N/A</v>
      </c>
      <c r="M26" s="38"/>
      <c r="N26" s="18">
        <f t="shared" si="5"/>
        <v>0</v>
      </c>
      <c r="O26" s="19">
        <f t="shared" si="6"/>
        <v>0</v>
      </c>
      <c r="P26" s="19">
        <f t="shared" si="7"/>
        <v>0</v>
      </c>
      <c r="Q26" s="18">
        <f t="shared" si="8"/>
        <v>0</v>
      </c>
      <c r="R26" s="18">
        <f t="shared" si="9"/>
        <v>0</v>
      </c>
      <c r="S26" s="18">
        <f t="shared" si="10"/>
        <v>0</v>
      </c>
      <c r="T26" s="18"/>
      <c r="U26" s="18"/>
      <c r="V26" s="21">
        <f t="shared" si="11"/>
        <v>0</v>
      </c>
      <c r="W26" s="22" t="str">
        <f t="shared" si="12"/>
        <v/>
      </c>
      <c r="X26" s="20" t="str">
        <f t="shared" si="13"/>
        <v/>
      </c>
      <c r="Y26" s="25" t="str">
        <f t="shared" si="14"/>
        <v/>
      </c>
      <c r="Z26" s="27" t="str">
        <f t="shared" si="15"/>
        <v/>
      </c>
      <c r="AF26" t="s">
        <v>480</v>
      </c>
      <c r="AG26" t="s">
        <v>495</v>
      </c>
      <c r="AH26" t="s">
        <v>496</v>
      </c>
      <c r="AI26" t="s">
        <v>536</v>
      </c>
      <c r="AJ26" s="42">
        <v>15</v>
      </c>
      <c r="AK26" s="42">
        <v>21</v>
      </c>
      <c r="AL26" s="42">
        <v>38</v>
      </c>
      <c r="AM26" s="42">
        <v>35</v>
      </c>
      <c r="AN26" s="42">
        <v>25</v>
      </c>
      <c r="AO26" s="42">
        <v>38</v>
      </c>
      <c r="AP26" s="42">
        <v>40</v>
      </c>
      <c r="AS26" s="4" t="s">
        <v>156</v>
      </c>
      <c r="AT26" s="5" t="s">
        <v>183</v>
      </c>
    </row>
    <row r="27" spans="1:46" ht="15.75" thickBot="1" x14ac:dyDescent="0.3">
      <c r="A27" s="17">
        <v>15</v>
      </c>
      <c r="B27" s="38"/>
      <c r="C27" s="39"/>
      <c r="D27" s="39"/>
      <c r="E27" s="38"/>
      <c r="F27" s="17" t="e">
        <f t="shared" si="1"/>
        <v>#N/A</v>
      </c>
      <c r="G27" s="38"/>
      <c r="H27" s="17" t="e">
        <f t="shared" si="2"/>
        <v>#N/A</v>
      </c>
      <c r="I27" s="38"/>
      <c r="J27" s="17" t="e">
        <f t="shared" si="0"/>
        <v>#N/A</v>
      </c>
      <c r="K27" s="17" t="e">
        <f t="shared" si="3"/>
        <v>#N/A</v>
      </c>
      <c r="L27" s="17" t="e">
        <f t="shared" si="4"/>
        <v>#N/A</v>
      </c>
      <c r="M27" s="38"/>
      <c r="N27" s="18">
        <f t="shared" si="5"/>
        <v>0</v>
      </c>
      <c r="O27" s="19">
        <f t="shared" si="6"/>
        <v>0</v>
      </c>
      <c r="P27" s="19">
        <f t="shared" si="7"/>
        <v>0</v>
      </c>
      <c r="Q27" s="18">
        <f t="shared" si="8"/>
        <v>0</v>
      </c>
      <c r="R27" s="18">
        <f t="shared" si="9"/>
        <v>0</v>
      </c>
      <c r="S27" s="18">
        <f t="shared" si="10"/>
        <v>0</v>
      </c>
      <c r="T27" s="18"/>
      <c r="U27" s="18"/>
      <c r="V27" s="21">
        <f t="shared" si="11"/>
        <v>0</v>
      </c>
      <c r="W27" s="22" t="str">
        <f t="shared" si="12"/>
        <v/>
      </c>
      <c r="X27" s="20" t="str">
        <f t="shared" si="13"/>
        <v/>
      </c>
      <c r="Y27" s="25" t="str">
        <f t="shared" si="14"/>
        <v/>
      </c>
      <c r="Z27" s="27" t="str">
        <f t="shared" si="15"/>
        <v/>
      </c>
      <c r="AF27" t="s">
        <v>491</v>
      </c>
      <c r="AG27" t="s">
        <v>495</v>
      </c>
      <c r="AH27" t="s">
        <v>496</v>
      </c>
      <c r="AI27" t="s">
        <v>536</v>
      </c>
      <c r="AJ27" s="42">
        <v>15</v>
      </c>
      <c r="AK27" s="42">
        <v>21</v>
      </c>
      <c r="AL27" s="42">
        <v>38</v>
      </c>
      <c r="AM27" s="42">
        <v>35</v>
      </c>
      <c r="AN27" s="42">
        <v>25</v>
      </c>
      <c r="AO27" s="42">
        <v>38</v>
      </c>
      <c r="AP27" s="42">
        <v>40</v>
      </c>
      <c r="AS27" s="6" t="s">
        <v>157</v>
      </c>
      <c r="AT27" s="7" t="s">
        <v>184</v>
      </c>
    </row>
    <row r="28" spans="1:46" ht="15.75" thickTop="1" x14ac:dyDescent="0.25">
      <c r="A28" s="17">
        <v>16</v>
      </c>
      <c r="B28" s="38"/>
      <c r="C28" s="39"/>
      <c r="D28" s="39"/>
      <c r="E28" s="38"/>
      <c r="F28" s="17" t="e">
        <f t="shared" si="1"/>
        <v>#N/A</v>
      </c>
      <c r="G28" s="38"/>
      <c r="H28" s="17" t="e">
        <f t="shared" si="2"/>
        <v>#N/A</v>
      </c>
      <c r="I28" s="38"/>
      <c r="J28" s="17" t="e">
        <f t="shared" si="0"/>
        <v>#N/A</v>
      </c>
      <c r="K28" s="17" t="e">
        <f t="shared" si="3"/>
        <v>#N/A</v>
      </c>
      <c r="L28" s="17" t="e">
        <f t="shared" si="4"/>
        <v>#N/A</v>
      </c>
      <c r="M28" s="38"/>
      <c r="N28" s="18">
        <f t="shared" si="5"/>
        <v>0</v>
      </c>
      <c r="O28" s="19">
        <f t="shared" si="6"/>
        <v>0</v>
      </c>
      <c r="P28" s="19">
        <f t="shared" si="7"/>
        <v>0</v>
      </c>
      <c r="Q28" s="18">
        <f t="shared" si="8"/>
        <v>0</v>
      </c>
      <c r="R28" s="18">
        <f t="shared" si="9"/>
        <v>0</v>
      </c>
      <c r="S28" s="18">
        <f t="shared" si="10"/>
        <v>0</v>
      </c>
      <c r="T28" s="18"/>
      <c r="U28" s="18"/>
      <c r="V28" s="21">
        <f t="shared" si="11"/>
        <v>0</v>
      </c>
      <c r="W28" s="22" t="str">
        <f t="shared" si="12"/>
        <v/>
      </c>
      <c r="X28" s="20" t="str">
        <f t="shared" si="13"/>
        <v/>
      </c>
      <c r="Y28" s="25" t="str">
        <f t="shared" si="14"/>
        <v/>
      </c>
      <c r="Z28" s="27" t="str">
        <f t="shared" si="15"/>
        <v/>
      </c>
      <c r="AF28" t="s">
        <v>481</v>
      </c>
      <c r="AG28" t="s">
        <v>495</v>
      </c>
      <c r="AH28" t="s">
        <v>496</v>
      </c>
      <c r="AI28" t="s">
        <v>536</v>
      </c>
      <c r="AJ28" s="42">
        <v>15</v>
      </c>
      <c r="AK28" s="42">
        <v>21</v>
      </c>
      <c r="AL28" s="42">
        <v>38</v>
      </c>
      <c r="AM28" s="42">
        <v>35</v>
      </c>
      <c r="AN28" s="42">
        <v>25</v>
      </c>
      <c r="AO28" s="42">
        <v>38</v>
      </c>
      <c r="AP28" s="42">
        <v>40</v>
      </c>
    </row>
    <row r="29" spans="1:46" x14ac:dyDescent="0.25">
      <c r="A29" s="17">
        <v>17</v>
      </c>
      <c r="B29" s="38"/>
      <c r="C29" s="39"/>
      <c r="D29" s="39"/>
      <c r="E29" s="38"/>
      <c r="F29" s="17" t="e">
        <f t="shared" si="1"/>
        <v>#N/A</v>
      </c>
      <c r="G29" s="38"/>
      <c r="H29" s="17" t="e">
        <f t="shared" si="2"/>
        <v>#N/A</v>
      </c>
      <c r="I29" s="38"/>
      <c r="J29" s="17" t="e">
        <f t="shared" si="0"/>
        <v>#N/A</v>
      </c>
      <c r="K29" s="17" t="e">
        <f t="shared" si="3"/>
        <v>#N/A</v>
      </c>
      <c r="L29" s="17" t="e">
        <f t="shared" si="4"/>
        <v>#N/A</v>
      </c>
      <c r="M29" s="38"/>
      <c r="N29" s="18">
        <f t="shared" si="5"/>
        <v>0</v>
      </c>
      <c r="O29" s="19">
        <f t="shared" si="6"/>
        <v>0</v>
      </c>
      <c r="P29" s="19">
        <f t="shared" si="7"/>
        <v>0</v>
      </c>
      <c r="Q29" s="18">
        <f t="shared" si="8"/>
        <v>0</v>
      </c>
      <c r="R29" s="18">
        <f t="shared" si="9"/>
        <v>0</v>
      </c>
      <c r="S29" s="18">
        <f t="shared" si="10"/>
        <v>0</v>
      </c>
      <c r="T29" s="18"/>
      <c r="U29" s="18"/>
      <c r="V29" s="21">
        <f t="shared" si="11"/>
        <v>0</v>
      </c>
      <c r="W29" s="22" t="str">
        <f t="shared" si="12"/>
        <v/>
      </c>
      <c r="X29" s="20" t="str">
        <f t="shared" si="13"/>
        <v/>
      </c>
      <c r="Y29" s="25" t="str">
        <f t="shared" si="14"/>
        <v/>
      </c>
      <c r="Z29" s="27" t="str">
        <f t="shared" si="15"/>
        <v/>
      </c>
      <c r="AF29" t="s">
        <v>482</v>
      </c>
      <c r="AG29" t="s">
        <v>495</v>
      </c>
      <c r="AH29" t="s">
        <v>496</v>
      </c>
      <c r="AI29" t="s">
        <v>536</v>
      </c>
      <c r="AJ29" s="42">
        <v>15</v>
      </c>
      <c r="AK29" s="42">
        <v>21</v>
      </c>
      <c r="AL29" s="42">
        <v>38</v>
      </c>
      <c r="AM29" s="42">
        <v>35</v>
      </c>
      <c r="AN29" s="42">
        <v>25</v>
      </c>
      <c r="AO29" s="42">
        <v>38</v>
      </c>
      <c r="AP29" s="42">
        <v>40</v>
      </c>
    </row>
    <row r="30" spans="1:46" x14ac:dyDescent="0.25">
      <c r="A30" s="17">
        <v>18</v>
      </c>
      <c r="B30" s="38"/>
      <c r="C30" s="39"/>
      <c r="D30" s="39"/>
      <c r="E30" s="38"/>
      <c r="F30" s="17" t="e">
        <f t="shared" si="1"/>
        <v>#N/A</v>
      </c>
      <c r="G30" s="38"/>
      <c r="H30" s="17" t="e">
        <f t="shared" si="2"/>
        <v>#N/A</v>
      </c>
      <c r="I30" s="38"/>
      <c r="J30" s="17" t="e">
        <f t="shared" si="0"/>
        <v>#N/A</v>
      </c>
      <c r="K30" s="17" t="e">
        <f t="shared" si="3"/>
        <v>#N/A</v>
      </c>
      <c r="L30" s="17" t="e">
        <f t="shared" si="4"/>
        <v>#N/A</v>
      </c>
      <c r="M30" s="38"/>
      <c r="N30" s="18">
        <f t="shared" si="5"/>
        <v>0</v>
      </c>
      <c r="O30" s="19">
        <f t="shared" si="6"/>
        <v>0</v>
      </c>
      <c r="P30" s="19">
        <f t="shared" si="7"/>
        <v>0</v>
      </c>
      <c r="Q30" s="18">
        <f t="shared" si="8"/>
        <v>0</v>
      </c>
      <c r="R30" s="18">
        <f t="shared" si="9"/>
        <v>0</v>
      </c>
      <c r="S30" s="18">
        <f t="shared" si="10"/>
        <v>0</v>
      </c>
      <c r="T30" s="18"/>
      <c r="U30" s="18"/>
      <c r="V30" s="21">
        <f t="shared" si="11"/>
        <v>0</v>
      </c>
      <c r="W30" s="22" t="str">
        <f t="shared" si="12"/>
        <v/>
      </c>
      <c r="X30" s="20" t="str">
        <f t="shared" si="13"/>
        <v/>
      </c>
      <c r="Y30" s="25" t="str">
        <f t="shared" si="14"/>
        <v/>
      </c>
      <c r="Z30" s="27" t="str">
        <f t="shared" si="15"/>
        <v/>
      </c>
      <c r="AF30" t="s">
        <v>483</v>
      </c>
      <c r="AG30" t="s">
        <v>495</v>
      </c>
      <c r="AH30" t="s">
        <v>496</v>
      </c>
      <c r="AI30" t="s">
        <v>536</v>
      </c>
      <c r="AJ30" s="42">
        <v>15</v>
      </c>
      <c r="AK30" s="42">
        <v>21</v>
      </c>
      <c r="AL30" s="42">
        <v>38</v>
      </c>
      <c r="AM30" s="42">
        <v>35</v>
      </c>
      <c r="AN30" s="42">
        <v>25</v>
      </c>
      <c r="AO30" s="42">
        <v>38</v>
      </c>
      <c r="AP30" s="42">
        <v>40</v>
      </c>
    </row>
    <row r="31" spans="1:46" x14ac:dyDescent="0.25">
      <c r="A31" s="17">
        <v>19</v>
      </c>
      <c r="B31" s="38"/>
      <c r="C31" s="39"/>
      <c r="D31" s="39"/>
      <c r="E31" s="38"/>
      <c r="F31" s="17" t="e">
        <f t="shared" si="1"/>
        <v>#N/A</v>
      </c>
      <c r="G31" s="38"/>
      <c r="H31" s="17" t="e">
        <f t="shared" si="2"/>
        <v>#N/A</v>
      </c>
      <c r="I31" s="38"/>
      <c r="J31" s="17" t="e">
        <f t="shared" si="0"/>
        <v>#N/A</v>
      </c>
      <c r="K31" s="17" t="e">
        <f t="shared" si="3"/>
        <v>#N/A</v>
      </c>
      <c r="L31" s="17" t="e">
        <f t="shared" si="4"/>
        <v>#N/A</v>
      </c>
      <c r="M31" s="38"/>
      <c r="N31" s="18">
        <f t="shared" si="5"/>
        <v>0</v>
      </c>
      <c r="O31" s="19">
        <f t="shared" si="6"/>
        <v>0</v>
      </c>
      <c r="P31" s="19">
        <f t="shared" si="7"/>
        <v>0</v>
      </c>
      <c r="Q31" s="18">
        <f t="shared" si="8"/>
        <v>0</v>
      </c>
      <c r="R31" s="18">
        <f t="shared" si="9"/>
        <v>0</v>
      </c>
      <c r="S31" s="18">
        <f t="shared" si="10"/>
        <v>0</v>
      </c>
      <c r="T31" s="18"/>
      <c r="U31" s="18"/>
      <c r="V31" s="21">
        <f t="shared" si="11"/>
        <v>0</v>
      </c>
      <c r="W31" s="22" t="str">
        <f t="shared" si="12"/>
        <v/>
      </c>
      <c r="X31" s="20" t="str">
        <f t="shared" si="13"/>
        <v/>
      </c>
      <c r="Y31" s="25" t="str">
        <f t="shared" si="14"/>
        <v/>
      </c>
      <c r="Z31" s="27" t="str">
        <f t="shared" si="15"/>
        <v/>
      </c>
      <c r="AF31" t="s">
        <v>484</v>
      </c>
      <c r="AG31" t="s">
        <v>495</v>
      </c>
      <c r="AH31" t="s">
        <v>496</v>
      </c>
      <c r="AI31" t="s">
        <v>536</v>
      </c>
      <c r="AJ31" s="42">
        <v>15</v>
      </c>
      <c r="AK31" s="42">
        <v>21</v>
      </c>
      <c r="AL31" s="42">
        <v>38</v>
      </c>
      <c r="AM31" s="42">
        <v>35</v>
      </c>
      <c r="AN31" s="42">
        <v>25</v>
      </c>
      <c r="AO31" s="42">
        <v>38</v>
      </c>
      <c r="AP31" s="42">
        <v>40</v>
      </c>
    </row>
    <row r="32" spans="1:46" x14ac:dyDescent="0.25">
      <c r="A32" s="17">
        <v>20</v>
      </c>
      <c r="B32" s="38"/>
      <c r="C32" s="39"/>
      <c r="D32" s="39"/>
      <c r="E32" s="38"/>
      <c r="F32" s="17" t="e">
        <f t="shared" si="1"/>
        <v>#N/A</v>
      </c>
      <c r="G32" s="38"/>
      <c r="H32" s="17" t="e">
        <f t="shared" si="2"/>
        <v>#N/A</v>
      </c>
      <c r="I32" s="38"/>
      <c r="J32" s="17" t="e">
        <f t="shared" si="0"/>
        <v>#N/A</v>
      </c>
      <c r="K32" s="17" t="e">
        <f t="shared" si="3"/>
        <v>#N/A</v>
      </c>
      <c r="L32" s="17" t="e">
        <f t="shared" si="4"/>
        <v>#N/A</v>
      </c>
      <c r="M32" s="38"/>
      <c r="N32" s="18">
        <f t="shared" si="5"/>
        <v>0</v>
      </c>
      <c r="O32" s="19">
        <f t="shared" si="6"/>
        <v>0</v>
      </c>
      <c r="P32" s="19">
        <f t="shared" si="7"/>
        <v>0</v>
      </c>
      <c r="Q32" s="18">
        <f t="shared" si="8"/>
        <v>0</v>
      </c>
      <c r="R32" s="18">
        <f t="shared" si="9"/>
        <v>0</v>
      </c>
      <c r="S32" s="18">
        <f t="shared" si="10"/>
        <v>0</v>
      </c>
      <c r="T32" s="18"/>
      <c r="U32" s="18"/>
      <c r="V32" s="21">
        <f t="shared" si="11"/>
        <v>0</v>
      </c>
      <c r="W32" s="22" t="str">
        <f t="shared" si="12"/>
        <v/>
      </c>
      <c r="X32" s="20" t="str">
        <f t="shared" si="13"/>
        <v/>
      </c>
      <c r="Y32" s="25" t="str">
        <f t="shared" si="14"/>
        <v/>
      </c>
      <c r="Z32" s="27" t="str">
        <f t="shared" si="15"/>
        <v/>
      </c>
      <c r="AF32" t="s">
        <v>492</v>
      </c>
      <c r="AG32" t="s">
        <v>495</v>
      </c>
      <c r="AH32" t="s">
        <v>496</v>
      </c>
      <c r="AI32" t="s">
        <v>536</v>
      </c>
      <c r="AJ32" s="42">
        <v>15</v>
      </c>
      <c r="AK32" s="42">
        <v>21</v>
      </c>
      <c r="AL32" s="42">
        <v>38</v>
      </c>
      <c r="AM32" s="42">
        <v>35</v>
      </c>
      <c r="AN32" s="42">
        <v>25</v>
      </c>
      <c r="AO32" s="42">
        <v>38</v>
      </c>
      <c r="AP32" s="42">
        <v>40</v>
      </c>
    </row>
    <row r="33" spans="1:42" x14ac:dyDescent="0.25">
      <c r="A33" s="17">
        <v>21</v>
      </c>
      <c r="B33" s="38"/>
      <c r="C33" s="39"/>
      <c r="D33" s="39"/>
      <c r="E33" s="38"/>
      <c r="F33" s="17" t="e">
        <f t="shared" si="1"/>
        <v>#N/A</v>
      </c>
      <c r="G33" s="38"/>
      <c r="H33" s="17" t="e">
        <f t="shared" si="2"/>
        <v>#N/A</v>
      </c>
      <c r="I33" s="38"/>
      <c r="J33" s="17" t="e">
        <f t="shared" si="0"/>
        <v>#N/A</v>
      </c>
      <c r="K33" s="17" t="e">
        <f t="shared" si="3"/>
        <v>#N/A</v>
      </c>
      <c r="L33" s="17" t="e">
        <f t="shared" si="4"/>
        <v>#N/A</v>
      </c>
      <c r="M33" s="38"/>
      <c r="N33" s="18">
        <f t="shared" si="5"/>
        <v>0</v>
      </c>
      <c r="O33" s="19">
        <f t="shared" si="6"/>
        <v>0</v>
      </c>
      <c r="P33" s="19">
        <f t="shared" si="7"/>
        <v>0</v>
      </c>
      <c r="Q33" s="18">
        <f t="shared" si="8"/>
        <v>0</v>
      </c>
      <c r="R33" s="18">
        <f t="shared" si="9"/>
        <v>0</v>
      </c>
      <c r="S33" s="18">
        <f t="shared" si="10"/>
        <v>0</v>
      </c>
      <c r="T33" s="18"/>
      <c r="U33" s="18"/>
      <c r="V33" s="21">
        <f t="shared" si="11"/>
        <v>0</v>
      </c>
      <c r="W33" s="22" t="str">
        <f t="shared" si="12"/>
        <v/>
      </c>
      <c r="X33" s="20" t="str">
        <f t="shared" si="13"/>
        <v/>
      </c>
      <c r="Y33" s="25" t="str">
        <f t="shared" si="14"/>
        <v/>
      </c>
      <c r="Z33" s="27" t="str">
        <f t="shared" si="15"/>
        <v/>
      </c>
      <c r="AF33" t="s">
        <v>494</v>
      </c>
      <c r="AG33" t="s">
        <v>495</v>
      </c>
      <c r="AH33" t="s">
        <v>496</v>
      </c>
      <c r="AI33" t="s">
        <v>536</v>
      </c>
      <c r="AJ33" s="42">
        <v>15</v>
      </c>
      <c r="AK33" s="42">
        <v>21</v>
      </c>
      <c r="AL33" s="42">
        <v>38</v>
      </c>
      <c r="AM33" s="42">
        <v>35</v>
      </c>
      <c r="AN33" s="42">
        <v>25</v>
      </c>
      <c r="AO33" s="42">
        <v>38</v>
      </c>
      <c r="AP33" s="42">
        <v>40</v>
      </c>
    </row>
    <row r="34" spans="1:42" x14ac:dyDescent="0.25">
      <c r="A34" s="17">
        <v>22</v>
      </c>
      <c r="B34" s="38"/>
      <c r="C34" s="39"/>
      <c r="D34" s="39"/>
      <c r="E34" s="38"/>
      <c r="F34" s="17" t="e">
        <f t="shared" si="1"/>
        <v>#N/A</v>
      </c>
      <c r="G34" s="38"/>
      <c r="H34" s="17" t="e">
        <f t="shared" si="2"/>
        <v>#N/A</v>
      </c>
      <c r="I34" s="38"/>
      <c r="J34" s="17" t="e">
        <f t="shared" si="0"/>
        <v>#N/A</v>
      </c>
      <c r="K34" s="17" t="e">
        <f t="shared" si="3"/>
        <v>#N/A</v>
      </c>
      <c r="L34" s="17" t="e">
        <f t="shared" si="4"/>
        <v>#N/A</v>
      </c>
      <c r="M34" s="38"/>
      <c r="N34" s="18">
        <f t="shared" si="5"/>
        <v>0</v>
      </c>
      <c r="O34" s="19">
        <f t="shared" si="6"/>
        <v>0</v>
      </c>
      <c r="P34" s="19">
        <f t="shared" si="7"/>
        <v>0</v>
      </c>
      <c r="Q34" s="18">
        <f t="shared" si="8"/>
        <v>0</v>
      </c>
      <c r="R34" s="18">
        <f t="shared" si="9"/>
        <v>0</v>
      </c>
      <c r="S34" s="18">
        <f t="shared" si="10"/>
        <v>0</v>
      </c>
      <c r="T34" s="18"/>
      <c r="U34" s="18"/>
      <c r="V34" s="21">
        <f t="shared" si="11"/>
        <v>0</v>
      </c>
      <c r="W34" s="22" t="str">
        <f t="shared" si="12"/>
        <v/>
      </c>
      <c r="X34" s="20" t="str">
        <f t="shared" si="13"/>
        <v/>
      </c>
      <c r="Y34" s="25" t="str">
        <f t="shared" si="14"/>
        <v/>
      </c>
      <c r="Z34" s="27" t="str">
        <f t="shared" si="15"/>
        <v/>
      </c>
      <c r="AF34" t="s">
        <v>485</v>
      </c>
      <c r="AG34" t="s">
        <v>495</v>
      </c>
      <c r="AH34" t="s">
        <v>496</v>
      </c>
      <c r="AI34" t="s">
        <v>536</v>
      </c>
      <c r="AJ34" s="42">
        <v>15</v>
      </c>
      <c r="AK34" s="42">
        <v>21</v>
      </c>
      <c r="AL34" s="42">
        <v>38</v>
      </c>
      <c r="AM34" s="42">
        <v>35</v>
      </c>
      <c r="AN34" s="42">
        <v>25</v>
      </c>
      <c r="AO34" s="42">
        <v>38</v>
      </c>
      <c r="AP34" s="42">
        <v>40</v>
      </c>
    </row>
    <row r="35" spans="1:42" x14ac:dyDescent="0.25">
      <c r="A35" s="17">
        <v>23</v>
      </c>
      <c r="B35" s="38"/>
      <c r="C35" s="39"/>
      <c r="D35" s="39"/>
      <c r="E35" s="38"/>
      <c r="F35" s="17" t="e">
        <f t="shared" si="1"/>
        <v>#N/A</v>
      </c>
      <c r="G35" s="38"/>
      <c r="H35" s="17" t="e">
        <f t="shared" si="2"/>
        <v>#N/A</v>
      </c>
      <c r="I35" s="38"/>
      <c r="J35" s="17" t="e">
        <f t="shared" si="0"/>
        <v>#N/A</v>
      </c>
      <c r="K35" s="17" t="e">
        <f t="shared" si="3"/>
        <v>#N/A</v>
      </c>
      <c r="L35" s="17" t="e">
        <f t="shared" si="4"/>
        <v>#N/A</v>
      </c>
      <c r="M35" s="38"/>
      <c r="N35" s="18">
        <f t="shared" si="5"/>
        <v>0</v>
      </c>
      <c r="O35" s="19">
        <f t="shared" si="6"/>
        <v>0</v>
      </c>
      <c r="P35" s="19">
        <f t="shared" si="7"/>
        <v>0</v>
      </c>
      <c r="Q35" s="18">
        <f t="shared" si="8"/>
        <v>0</v>
      </c>
      <c r="R35" s="18">
        <f t="shared" si="9"/>
        <v>0</v>
      </c>
      <c r="S35" s="18">
        <f t="shared" si="10"/>
        <v>0</v>
      </c>
      <c r="T35" s="18"/>
      <c r="U35" s="18"/>
      <c r="V35" s="21">
        <f t="shared" si="11"/>
        <v>0</v>
      </c>
      <c r="W35" s="22" t="str">
        <f t="shared" si="12"/>
        <v/>
      </c>
      <c r="X35" s="20" t="str">
        <f t="shared" si="13"/>
        <v/>
      </c>
      <c r="Y35" s="25" t="str">
        <f t="shared" si="14"/>
        <v/>
      </c>
      <c r="Z35" s="27" t="str">
        <f t="shared" si="15"/>
        <v/>
      </c>
      <c r="AF35" t="s">
        <v>486</v>
      </c>
      <c r="AG35" t="s">
        <v>495</v>
      </c>
      <c r="AH35" t="s">
        <v>496</v>
      </c>
      <c r="AI35" t="s">
        <v>538</v>
      </c>
      <c r="AJ35" s="42">
        <v>15</v>
      </c>
      <c r="AK35" s="42">
        <v>21</v>
      </c>
      <c r="AL35" s="42">
        <v>38</v>
      </c>
      <c r="AM35" s="42">
        <v>35</v>
      </c>
      <c r="AN35" s="42">
        <v>25</v>
      </c>
      <c r="AO35" s="42">
        <v>38</v>
      </c>
      <c r="AP35" s="42">
        <v>40</v>
      </c>
    </row>
    <row r="36" spans="1:42" x14ac:dyDescent="0.25">
      <c r="A36" s="17">
        <v>24</v>
      </c>
      <c r="B36" s="38"/>
      <c r="C36" s="39"/>
      <c r="D36" s="39"/>
      <c r="E36" s="38"/>
      <c r="F36" s="17" t="e">
        <f t="shared" si="1"/>
        <v>#N/A</v>
      </c>
      <c r="G36" s="38"/>
      <c r="H36" s="17" t="e">
        <f t="shared" si="2"/>
        <v>#N/A</v>
      </c>
      <c r="I36" s="38"/>
      <c r="J36" s="17" t="e">
        <f t="shared" si="0"/>
        <v>#N/A</v>
      </c>
      <c r="K36" s="17" t="e">
        <f t="shared" si="3"/>
        <v>#N/A</v>
      </c>
      <c r="L36" s="17" t="e">
        <f t="shared" si="4"/>
        <v>#N/A</v>
      </c>
      <c r="M36" s="38"/>
      <c r="N36" s="18">
        <f t="shared" si="5"/>
        <v>0</v>
      </c>
      <c r="O36" s="19">
        <f t="shared" si="6"/>
        <v>0</v>
      </c>
      <c r="P36" s="19">
        <f t="shared" si="7"/>
        <v>0</v>
      </c>
      <c r="Q36" s="18">
        <f t="shared" si="8"/>
        <v>0</v>
      </c>
      <c r="R36" s="18">
        <f t="shared" si="9"/>
        <v>0</v>
      </c>
      <c r="S36" s="18">
        <f t="shared" si="10"/>
        <v>0</v>
      </c>
      <c r="T36" s="18"/>
      <c r="U36" s="18"/>
      <c r="V36" s="21">
        <f t="shared" si="11"/>
        <v>0</v>
      </c>
      <c r="W36" s="22" t="str">
        <f t="shared" si="12"/>
        <v/>
      </c>
      <c r="X36" s="20" t="str">
        <f t="shared" si="13"/>
        <v/>
      </c>
      <c r="Y36" s="25" t="str">
        <f t="shared" si="14"/>
        <v/>
      </c>
      <c r="Z36" s="27" t="str">
        <f t="shared" si="15"/>
        <v/>
      </c>
      <c r="AF36" t="s">
        <v>487</v>
      </c>
      <c r="AG36" t="s">
        <v>495</v>
      </c>
      <c r="AH36" t="s">
        <v>496</v>
      </c>
      <c r="AI36" t="s">
        <v>538</v>
      </c>
      <c r="AJ36" s="42">
        <v>15</v>
      </c>
      <c r="AK36" s="42">
        <v>21</v>
      </c>
      <c r="AL36" s="42">
        <v>38</v>
      </c>
      <c r="AM36" s="42">
        <v>35</v>
      </c>
      <c r="AN36" s="42">
        <v>25</v>
      </c>
      <c r="AO36" s="42">
        <v>38</v>
      </c>
      <c r="AP36" s="42">
        <v>40</v>
      </c>
    </row>
    <row r="37" spans="1:42" x14ac:dyDescent="0.25">
      <c r="A37" s="17">
        <v>25</v>
      </c>
      <c r="B37" s="38"/>
      <c r="C37" s="39"/>
      <c r="D37" s="39"/>
      <c r="E37" s="38"/>
      <c r="F37" s="17" t="e">
        <f t="shared" si="1"/>
        <v>#N/A</v>
      </c>
      <c r="G37" s="38"/>
      <c r="H37" s="17" t="e">
        <f t="shared" si="2"/>
        <v>#N/A</v>
      </c>
      <c r="I37" s="38"/>
      <c r="J37" s="17" t="e">
        <f t="shared" si="0"/>
        <v>#N/A</v>
      </c>
      <c r="K37" s="17" t="e">
        <f t="shared" si="3"/>
        <v>#N/A</v>
      </c>
      <c r="L37" s="17" t="e">
        <f t="shared" si="4"/>
        <v>#N/A</v>
      </c>
      <c r="M37" s="38"/>
      <c r="N37" s="18">
        <f t="shared" si="5"/>
        <v>0</v>
      </c>
      <c r="O37" s="19">
        <f t="shared" si="6"/>
        <v>0</v>
      </c>
      <c r="P37" s="19">
        <f t="shared" si="7"/>
        <v>0</v>
      </c>
      <c r="Q37" s="18">
        <f t="shared" si="8"/>
        <v>0</v>
      </c>
      <c r="R37" s="18">
        <f t="shared" si="9"/>
        <v>0</v>
      </c>
      <c r="S37" s="18">
        <f t="shared" si="10"/>
        <v>0</v>
      </c>
      <c r="T37" s="18"/>
      <c r="U37" s="18"/>
      <c r="V37" s="21">
        <f t="shared" si="11"/>
        <v>0</v>
      </c>
      <c r="W37" s="22" t="str">
        <f t="shared" si="12"/>
        <v/>
      </c>
      <c r="X37" s="20" t="str">
        <f t="shared" si="13"/>
        <v/>
      </c>
      <c r="Y37" s="25" t="str">
        <f t="shared" si="14"/>
        <v/>
      </c>
      <c r="Z37" s="27" t="str">
        <f t="shared" si="15"/>
        <v/>
      </c>
      <c r="AF37" t="s">
        <v>493</v>
      </c>
      <c r="AG37" t="s">
        <v>495</v>
      </c>
      <c r="AH37" t="s">
        <v>496</v>
      </c>
      <c r="AI37" t="s">
        <v>536</v>
      </c>
      <c r="AJ37" s="42">
        <v>15</v>
      </c>
      <c r="AK37" s="42">
        <v>21</v>
      </c>
      <c r="AL37" s="42">
        <v>38</v>
      </c>
      <c r="AM37" s="42">
        <v>35</v>
      </c>
      <c r="AN37" s="42">
        <v>25</v>
      </c>
      <c r="AO37" s="42">
        <v>38</v>
      </c>
      <c r="AP37" s="42">
        <v>40</v>
      </c>
    </row>
    <row r="38" spans="1:42" x14ac:dyDescent="0.25">
      <c r="A38" s="17">
        <v>26</v>
      </c>
      <c r="B38" s="38"/>
      <c r="C38" s="39"/>
      <c r="D38" s="39"/>
      <c r="E38" s="38"/>
      <c r="F38" s="17" t="e">
        <f t="shared" si="1"/>
        <v>#N/A</v>
      </c>
      <c r="G38" s="38"/>
      <c r="H38" s="17" t="e">
        <f t="shared" si="2"/>
        <v>#N/A</v>
      </c>
      <c r="I38" s="38"/>
      <c r="J38" s="17" t="e">
        <f t="shared" si="0"/>
        <v>#N/A</v>
      </c>
      <c r="K38" s="17" t="e">
        <f t="shared" si="3"/>
        <v>#N/A</v>
      </c>
      <c r="L38" s="17" t="e">
        <f t="shared" si="4"/>
        <v>#N/A</v>
      </c>
      <c r="M38" s="38"/>
      <c r="N38" s="18">
        <f t="shared" si="5"/>
        <v>0</v>
      </c>
      <c r="O38" s="19">
        <f t="shared" si="6"/>
        <v>0</v>
      </c>
      <c r="P38" s="19">
        <f t="shared" si="7"/>
        <v>0</v>
      </c>
      <c r="Q38" s="18">
        <f t="shared" si="8"/>
        <v>0</v>
      </c>
      <c r="R38" s="18">
        <f t="shared" si="9"/>
        <v>0</v>
      </c>
      <c r="S38" s="18">
        <f t="shared" si="10"/>
        <v>0</v>
      </c>
      <c r="T38" s="18"/>
      <c r="U38" s="18"/>
      <c r="V38" s="21">
        <f t="shared" si="11"/>
        <v>0</v>
      </c>
      <c r="W38" s="22" t="str">
        <f t="shared" si="12"/>
        <v/>
      </c>
      <c r="X38" s="20" t="str">
        <f t="shared" si="13"/>
        <v/>
      </c>
      <c r="Y38" s="25" t="str">
        <f t="shared" si="14"/>
        <v/>
      </c>
      <c r="Z38" s="27" t="str">
        <f t="shared" si="15"/>
        <v/>
      </c>
      <c r="AF38" t="s">
        <v>488</v>
      </c>
      <c r="AG38" t="s">
        <v>495</v>
      </c>
      <c r="AH38" t="s">
        <v>496</v>
      </c>
      <c r="AI38" t="s">
        <v>536</v>
      </c>
      <c r="AJ38" s="42">
        <v>15</v>
      </c>
      <c r="AK38" s="42">
        <v>21</v>
      </c>
      <c r="AL38" s="42">
        <v>38</v>
      </c>
      <c r="AM38" s="42">
        <v>35</v>
      </c>
      <c r="AN38" s="42">
        <v>25</v>
      </c>
      <c r="AO38" s="42">
        <v>38</v>
      </c>
      <c r="AP38" s="42">
        <v>40</v>
      </c>
    </row>
    <row r="39" spans="1:42" x14ac:dyDescent="0.25">
      <c r="A39" s="17">
        <v>27</v>
      </c>
      <c r="B39" s="38"/>
      <c r="C39" s="39"/>
      <c r="D39" s="39"/>
      <c r="E39" s="38"/>
      <c r="F39" s="17" t="e">
        <f t="shared" si="1"/>
        <v>#N/A</v>
      </c>
      <c r="G39" s="38"/>
      <c r="H39" s="17" t="e">
        <f t="shared" si="2"/>
        <v>#N/A</v>
      </c>
      <c r="I39" s="38"/>
      <c r="J39" s="17" t="e">
        <f t="shared" si="0"/>
        <v>#N/A</v>
      </c>
      <c r="K39" s="17" t="e">
        <f t="shared" si="3"/>
        <v>#N/A</v>
      </c>
      <c r="L39" s="17" t="e">
        <f t="shared" si="4"/>
        <v>#N/A</v>
      </c>
      <c r="M39" s="38"/>
      <c r="N39" s="18">
        <f t="shared" si="5"/>
        <v>0</v>
      </c>
      <c r="O39" s="19">
        <f t="shared" si="6"/>
        <v>0</v>
      </c>
      <c r="P39" s="19">
        <f t="shared" si="7"/>
        <v>0</v>
      </c>
      <c r="Q39" s="18">
        <f t="shared" si="8"/>
        <v>0</v>
      </c>
      <c r="R39" s="18">
        <f t="shared" si="9"/>
        <v>0</v>
      </c>
      <c r="S39" s="18">
        <f t="shared" si="10"/>
        <v>0</v>
      </c>
      <c r="T39" s="18"/>
      <c r="U39" s="18"/>
      <c r="V39" s="21">
        <f t="shared" si="11"/>
        <v>0</v>
      </c>
      <c r="W39" s="22" t="str">
        <f t="shared" si="12"/>
        <v/>
      </c>
      <c r="X39" s="20" t="str">
        <f t="shared" si="13"/>
        <v/>
      </c>
      <c r="Y39" s="25" t="str">
        <f t="shared" si="14"/>
        <v/>
      </c>
      <c r="Z39" s="27" t="str">
        <f t="shared" si="15"/>
        <v/>
      </c>
      <c r="AJ39" s="42"/>
      <c r="AK39" s="42"/>
      <c r="AL39" s="42"/>
      <c r="AM39" s="42"/>
      <c r="AN39" s="42"/>
      <c r="AO39" s="42"/>
      <c r="AP39" s="42"/>
    </row>
    <row r="40" spans="1:42" x14ac:dyDescent="0.25">
      <c r="A40" s="17">
        <v>28</v>
      </c>
      <c r="B40" s="38"/>
      <c r="C40" s="39"/>
      <c r="D40" s="39"/>
      <c r="E40" s="38"/>
      <c r="F40" s="17" t="e">
        <f t="shared" si="1"/>
        <v>#N/A</v>
      </c>
      <c r="G40" s="38"/>
      <c r="H40" s="17" t="e">
        <f t="shared" si="2"/>
        <v>#N/A</v>
      </c>
      <c r="I40" s="38"/>
      <c r="J40" s="17" t="e">
        <f t="shared" si="0"/>
        <v>#N/A</v>
      </c>
      <c r="K40" s="17" t="e">
        <f t="shared" si="3"/>
        <v>#N/A</v>
      </c>
      <c r="L40" s="17" t="e">
        <f t="shared" si="4"/>
        <v>#N/A</v>
      </c>
      <c r="M40" s="38"/>
      <c r="N40" s="18">
        <f t="shared" si="5"/>
        <v>0</v>
      </c>
      <c r="O40" s="19">
        <f t="shared" si="6"/>
        <v>0</v>
      </c>
      <c r="P40" s="19">
        <f t="shared" si="7"/>
        <v>0</v>
      </c>
      <c r="Q40" s="18">
        <f t="shared" si="8"/>
        <v>0</v>
      </c>
      <c r="R40" s="18">
        <f t="shared" si="9"/>
        <v>0</v>
      </c>
      <c r="S40" s="18">
        <f t="shared" si="10"/>
        <v>0</v>
      </c>
      <c r="T40" s="18"/>
      <c r="U40" s="18"/>
      <c r="V40" s="21">
        <f t="shared" si="11"/>
        <v>0</v>
      </c>
      <c r="W40" s="22" t="str">
        <f t="shared" si="12"/>
        <v/>
      </c>
      <c r="X40" s="20" t="str">
        <f t="shared" si="13"/>
        <v/>
      </c>
      <c r="Y40" s="25" t="str">
        <f t="shared" si="14"/>
        <v/>
      </c>
      <c r="Z40" s="27" t="str">
        <f t="shared" si="15"/>
        <v/>
      </c>
      <c r="AJ40" s="42"/>
      <c r="AK40" s="42"/>
      <c r="AL40" s="42"/>
      <c r="AM40" s="42"/>
      <c r="AN40" s="42"/>
      <c r="AO40" s="42"/>
      <c r="AP40" s="42"/>
    </row>
    <row r="41" spans="1:42" x14ac:dyDescent="0.25">
      <c r="A41" s="17">
        <v>29</v>
      </c>
      <c r="B41" s="38"/>
      <c r="C41" s="39"/>
      <c r="D41" s="39"/>
      <c r="E41" s="38"/>
      <c r="F41" s="17" t="e">
        <f t="shared" si="1"/>
        <v>#N/A</v>
      </c>
      <c r="G41" s="38"/>
      <c r="H41" s="17" t="e">
        <f t="shared" si="2"/>
        <v>#N/A</v>
      </c>
      <c r="I41" s="38"/>
      <c r="J41" s="17" t="e">
        <f t="shared" si="0"/>
        <v>#N/A</v>
      </c>
      <c r="K41" s="17" t="e">
        <f t="shared" si="3"/>
        <v>#N/A</v>
      </c>
      <c r="L41" s="17" t="e">
        <f t="shared" si="4"/>
        <v>#N/A</v>
      </c>
      <c r="M41" s="38"/>
      <c r="N41" s="18">
        <f t="shared" si="5"/>
        <v>0</v>
      </c>
      <c r="O41" s="19">
        <f t="shared" si="6"/>
        <v>0</v>
      </c>
      <c r="P41" s="19">
        <f t="shared" si="7"/>
        <v>0</v>
      </c>
      <c r="Q41" s="18">
        <f t="shared" si="8"/>
        <v>0</v>
      </c>
      <c r="R41" s="18">
        <f t="shared" si="9"/>
        <v>0</v>
      </c>
      <c r="S41" s="18">
        <f t="shared" si="10"/>
        <v>0</v>
      </c>
      <c r="T41" s="18"/>
      <c r="U41" s="18"/>
      <c r="V41" s="21">
        <f t="shared" si="11"/>
        <v>0</v>
      </c>
      <c r="W41" s="22" t="str">
        <f t="shared" si="12"/>
        <v/>
      </c>
      <c r="X41" s="20" t="str">
        <f t="shared" si="13"/>
        <v/>
      </c>
      <c r="Y41" s="25" t="str">
        <f t="shared" si="14"/>
        <v/>
      </c>
      <c r="Z41" s="27" t="str">
        <f t="shared" si="15"/>
        <v/>
      </c>
      <c r="AJ41" s="42"/>
      <c r="AK41" s="42"/>
      <c r="AL41" s="42"/>
      <c r="AM41" s="42"/>
      <c r="AN41" s="42"/>
      <c r="AO41" s="42"/>
      <c r="AP41" s="42"/>
    </row>
    <row r="42" spans="1:42" ht="15.75" thickBot="1" x14ac:dyDescent="0.3">
      <c r="A42" s="29">
        <v>30</v>
      </c>
      <c r="B42" s="40"/>
      <c r="C42" s="41"/>
      <c r="D42" s="41"/>
      <c r="E42" s="38"/>
      <c r="F42" s="29" t="e">
        <f t="shared" si="1"/>
        <v>#N/A</v>
      </c>
      <c r="G42" s="40"/>
      <c r="H42" s="29" t="e">
        <f t="shared" si="2"/>
        <v>#N/A</v>
      </c>
      <c r="I42" s="40"/>
      <c r="J42" s="29" t="e">
        <f t="shared" si="0"/>
        <v>#N/A</v>
      </c>
      <c r="K42" s="29" t="e">
        <f t="shared" si="3"/>
        <v>#N/A</v>
      </c>
      <c r="L42" s="29" t="e">
        <f t="shared" si="4"/>
        <v>#N/A</v>
      </c>
      <c r="M42" s="40"/>
      <c r="N42" s="30">
        <f t="shared" si="5"/>
        <v>0</v>
      </c>
      <c r="O42" s="31">
        <f t="shared" si="6"/>
        <v>0</v>
      </c>
      <c r="P42" s="31">
        <f t="shared" si="7"/>
        <v>0</v>
      </c>
      <c r="Q42" s="30">
        <f t="shared" si="8"/>
        <v>0</v>
      </c>
      <c r="R42" s="30">
        <f t="shared" si="9"/>
        <v>0</v>
      </c>
      <c r="S42" s="30">
        <f t="shared" si="10"/>
        <v>0</v>
      </c>
      <c r="T42" s="30"/>
      <c r="U42" s="30"/>
      <c r="V42" s="32">
        <f t="shared" si="11"/>
        <v>0</v>
      </c>
      <c r="W42" s="23" t="str">
        <f t="shared" si="12"/>
        <v/>
      </c>
      <c r="X42" s="24" t="str">
        <f t="shared" si="13"/>
        <v/>
      </c>
      <c r="Y42" s="26" t="str">
        <f t="shared" si="14"/>
        <v/>
      </c>
      <c r="Z42" s="28" t="str">
        <f t="shared" si="15"/>
        <v/>
      </c>
      <c r="AJ42" s="42"/>
      <c r="AK42" s="42"/>
      <c r="AL42" s="42"/>
      <c r="AM42" s="42"/>
      <c r="AN42" s="42"/>
      <c r="AO42" s="42"/>
      <c r="AP42" s="42"/>
    </row>
    <row r="43" spans="1:42" ht="15.75" thickBo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13" t="s">
        <v>225</v>
      </c>
      <c r="X43" s="14">
        <f>SUM(X13:X42)</f>
        <v>0</v>
      </c>
      <c r="Y43" s="11" t="s">
        <v>223</v>
      </c>
      <c r="Z43" s="12">
        <f>SUM(Z13:Z42)</f>
        <v>0</v>
      </c>
      <c r="AJ43" s="42"/>
      <c r="AK43" s="42"/>
      <c r="AL43" s="42"/>
      <c r="AM43" s="42"/>
      <c r="AN43" s="42"/>
      <c r="AO43" s="42"/>
      <c r="AP43" s="42"/>
    </row>
    <row r="44" spans="1:42" ht="15.75" thickBot="1" x14ac:dyDescent="0.3">
      <c r="B44" s="10" t="s">
        <v>537</v>
      </c>
      <c r="W44" s="8"/>
      <c r="X44" s="9"/>
      <c r="Y44" s="15" t="s">
        <v>224</v>
      </c>
      <c r="Z44" s="16">
        <f>IF(X43&gt;20,0,80)</f>
        <v>80</v>
      </c>
      <c r="AJ44" s="42"/>
      <c r="AK44" s="42"/>
      <c r="AL44" s="42"/>
      <c r="AM44" s="42"/>
      <c r="AN44" s="42"/>
      <c r="AO44" s="42"/>
      <c r="AP44" s="42"/>
    </row>
    <row r="45" spans="1:42" ht="15.75" thickBot="1" x14ac:dyDescent="0.3"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9"/>
      <c r="X45" s="33"/>
      <c r="Y45" s="15" t="s">
        <v>17</v>
      </c>
      <c r="Z45" s="16">
        <f>SUM(Z43:Z44)</f>
        <v>80</v>
      </c>
      <c r="AJ45" s="42"/>
      <c r="AK45" s="42"/>
      <c r="AL45" s="42"/>
      <c r="AM45" s="42"/>
      <c r="AN45" s="42"/>
      <c r="AO45" s="42"/>
      <c r="AP45" s="42"/>
    </row>
    <row r="46" spans="1:42" x14ac:dyDescent="0.25"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2"/>
      <c r="AJ46" s="42"/>
      <c r="AK46" s="42"/>
      <c r="AL46" s="42"/>
      <c r="AM46" s="42"/>
      <c r="AN46" s="42"/>
      <c r="AO46" s="42"/>
      <c r="AP46" s="42"/>
    </row>
    <row r="47" spans="1:42" x14ac:dyDescent="0.25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2"/>
      <c r="AJ47" s="42"/>
      <c r="AK47" s="42"/>
      <c r="AL47" s="42"/>
      <c r="AM47" s="42"/>
      <c r="AN47" s="42"/>
      <c r="AO47" s="42"/>
      <c r="AP47" s="42"/>
    </row>
    <row r="48" spans="1:42" x14ac:dyDescent="0.25"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2"/>
      <c r="AJ48" s="42"/>
      <c r="AK48" s="42"/>
      <c r="AL48" s="42"/>
      <c r="AM48" s="42"/>
      <c r="AN48" s="42"/>
      <c r="AO48" s="42"/>
      <c r="AP48" s="42"/>
    </row>
    <row r="49" spans="2:42" x14ac:dyDescent="0.25"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2"/>
      <c r="AJ49" s="42"/>
      <c r="AK49" s="42"/>
      <c r="AL49" s="42"/>
      <c r="AM49" s="42"/>
      <c r="AN49" s="42"/>
      <c r="AO49" s="42"/>
      <c r="AP49" s="42"/>
    </row>
    <row r="50" spans="2:42" ht="15.75" thickBot="1" x14ac:dyDescent="0.3"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5"/>
      <c r="AJ50" s="42"/>
      <c r="AK50" s="42"/>
      <c r="AL50" s="42"/>
      <c r="AM50" s="42"/>
      <c r="AN50" s="42"/>
      <c r="AO50" s="42"/>
      <c r="AP50" s="42"/>
    </row>
    <row r="51" spans="2:42" x14ac:dyDescent="0.25">
      <c r="AJ51" s="42"/>
      <c r="AK51" s="42"/>
      <c r="AL51" s="42"/>
      <c r="AM51" s="42"/>
      <c r="AN51" s="42"/>
      <c r="AO51" s="42"/>
      <c r="AP51" s="42"/>
    </row>
    <row r="52" spans="2:42" x14ac:dyDescent="0.25">
      <c r="AJ52" s="42"/>
      <c r="AK52" s="42"/>
      <c r="AL52" s="42"/>
      <c r="AM52" s="42"/>
      <c r="AN52" s="42"/>
      <c r="AO52" s="42"/>
      <c r="AP52" s="42"/>
    </row>
    <row r="53" spans="2:42" x14ac:dyDescent="0.25">
      <c r="AJ53" s="42"/>
      <c r="AK53" s="42"/>
      <c r="AL53" s="42"/>
      <c r="AM53" s="42"/>
      <c r="AN53" s="42"/>
      <c r="AO53" s="42"/>
      <c r="AP53" s="42"/>
    </row>
    <row r="54" spans="2:42" x14ac:dyDescent="0.25">
      <c r="AJ54" s="42"/>
      <c r="AK54" s="42"/>
      <c r="AL54" s="42"/>
      <c r="AM54" s="42"/>
      <c r="AN54" s="42"/>
      <c r="AO54" s="42"/>
      <c r="AP54" s="42"/>
    </row>
    <row r="55" spans="2:42" x14ac:dyDescent="0.25">
      <c r="AJ55" s="42"/>
      <c r="AK55" s="42"/>
      <c r="AL55" s="42"/>
      <c r="AM55" s="42"/>
      <c r="AN55" s="42"/>
      <c r="AO55" s="42"/>
      <c r="AP55" s="42"/>
    </row>
    <row r="56" spans="2:42" x14ac:dyDescent="0.25">
      <c r="AJ56" s="42"/>
      <c r="AK56" s="42"/>
      <c r="AL56" s="42"/>
      <c r="AM56" s="42"/>
      <c r="AN56" s="42"/>
      <c r="AO56" s="42"/>
      <c r="AP56" s="42"/>
    </row>
    <row r="57" spans="2:42" x14ac:dyDescent="0.25">
      <c r="AJ57" s="42"/>
      <c r="AK57" s="42"/>
      <c r="AL57" s="42"/>
      <c r="AM57" s="42"/>
      <c r="AN57" s="42"/>
      <c r="AO57" s="42"/>
      <c r="AP57" s="42"/>
    </row>
    <row r="58" spans="2:42" x14ac:dyDescent="0.25">
      <c r="AJ58" s="42"/>
      <c r="AK58" s="42"/>
      <c r="AL58" s="42"/>
      <c r="AM58" s="42"/>
      <c r="AN58" s="42"/>
      <c r="AO58" s="42"/>
      <c r="AP58" s="42"/>
    </row>
    <row r="59" spans="2:42" x14ac:dyDescent="0.25">
      <c r="AJ59" s="42"/>
      <c r="AK59" s="42"/>
      <c r="AL59" s="42"/>
      <c r="AM59" s="42"/>
      <c r="AN59" s="42"/>
      <c r="AO59" s="42"/>
      <c r="AP59" s="42"/>
    </row>
    <row r="60" spans="2:42" x14ac:dyDescent="0.25">
      <c r="AJ60" s="42"/>
      <c r="AK60" s="42"/>
      <c r="AL60" s="42"/>
      <c r="AM60" s="42"/>
      <c r="AN60" s="42"/>
      <c r="AO60" s="42"/>
      <c r="AP60" s="42"/>
    </row>
    <row r="61" spans="2:42" x14ac:dyDescent="0.25">
      <c r="AJ61" s="42"/>
      <c r="AK61" s="42"/>
      <c r="AL61" s="42"/>
      <c r="AM61" s="42"/>
      <c r="AN61" s="42"/>
      <c r="AO61" s="42"/>
      <c r="AP61" s="42"/>
    </row>
    <row r="62" spans="2:42" x14ac:dyDescent="0.25">
      <c r="AJ62" s="42"/>
      <c r="AK62" s="42"/>
      <c r="AL62" s="42"/>
      <c r="AM62" s="42"/>
      <c r="AN62" s="42"/>
      <c r="AO62" s="42"/>
      <c r="AP62" s="42"/>
    </row>
    <row r="63" spans="2:42" x14ac:dyDescent="0.25">
      <c r="AJ63" s="42"/>
      <c r="AK63" s="42"/>
      <c r="AL63" s="42"/>
      <c r="AM63" s="42"/>
      <c r="AN63" s="42"/>
      <c r="AO63" s="42"/>
      <c r="AP63" s="42"/>
    </row>
    <row r="64" spans="2:42" x14ac:dyDescent="0.25">
      <c r="AJ64" s="42"/>
      <c r="AK64" s="42"/>
      <c r="AL64" s="42"/>
      <c r="AM64" s="42"/>
      <c r="AN64" s="42"/>
      <c r="AO64" s="42"/>
      <c r="AP64" s="42"/>
    </row>
    <row r="65" spans="36:42" x14ac:dyDescent="0.25">
      <c r="AJ65" s="42"/>
      <c r="AK65" s="42"/>
      <c r="AL65" s="42"/>
      <c r="AM65" s="42"/>
      <c r="AN65" s="42"/>
      <c r="AO65" s="42"/>
      <c r="AP65" s="42"/>
    </row>
    <row r="66" spans="36:42" x14ac:dyDescent="0.25">
      <c r="AJ66" s="42"/>
      <c r="AK66" s="42"/>
      <c r="AL66" s="42"/>
      <c r="AM66" s="42"/>
      <c r="AN66" s="42"/>
      <c r="AO66" s="42"/>
      <c r="AP66" s="42"/>
    </row>
    <row r="67" spans="36:42" x14ac:dyDescent="0.25">
      <c r="AJ67" s="42"/>
      <c r="AK67" s="42"/>
      <c r="AL67" s="42"/>
      <c r="AM67" s="42"/>
      <c r="AN67" s="42"/>
      <c r="AO67" s="42"/>
      <c r="AP67" s="42"/>
    </row>
    <row r="68" spans="36:42" x14ac:dyDescent="0.25">
      <c r="AJ68" s="42"/>
      <c r="AK68" s="42"/>
      <c r="AL68" s="42"/>
      <c r="AM68" s="42"/>
      <c r="AN68" s="42"/>
      <c r="AO68" s="42"/>
      <c r="AP68" s="42"/>
    </row>
    <row r="69" spans="36:42" x14ac:dyDescent="0.25">
      <c r="AJ69" s="42"/>
      <c r="AK69" s="42"/>
      <c r="AL69" s="42"/>
      <c r="AM69" s="42"/>
      <c r="AN69" s="42"/>
      <c r="AO69" s="42"/>
      <c r="AP69" s="42"/>
    </row>
    <row r="70" spans="36:42" x14ac:dyDescent="0.25">
      <c r="AJ70" s="42"/>
      <c r="AK70" s="42"/>
      <c r="AL70" s="42"/>
      <c r="AM70" s="42"/>
      <c r="AN70" s="42"/>
      <c r="AO70" s="42"/>
      <c r="AP70" s="42"/>
    </row>
    <row r="71" spans="36:42" x14ac:dyDescent="0.25">
      <c r="AJ71" s="42"/>
      <c r="AK71" s="42"/>
      <c r="AL71" s="42"/>
      <c r="AM71" s="42"/>
      <c r="AN71" s="42"/>
      <c r="AO71" s="42"/>
      <c r="AP71" s="42"/>
    </row>
    <row r="72" spans="36:42" x14ac:dyDescent="0.25">
      <c r="AJ72" s="42"/>
      <c r="AK72" s="42"/>
      <c r="AL72" s="42"/>
      <c r="AM72" s="42"/>
      <c r="AN72" s="42"/>
      <c r="AO72" s="42"/>
      <c r="AP72" s="42"/>
    </row>
    <row r="73" spans="36:42" x14ac:dyDescent="0.25">
      <c r="AJ73" s="42"/>
      <c r="AK73" s="42"/>
      <c r="AL73" s="42"/>
      <c r="AM73" s="42"/>
      <c r="AN73" s="42"/>
      <c r="AO73" s="42"/>
      <c r="AP73" s="42"/>
    </row>
    <row r="74" spans="36:42" x14ac:dyDescent="0.25">
      <c r="AJ74" s="42"/>
      <c r="AK74" s="42"/>
      <c r="AL74" s="42"/>
      <c r="AM74" s="42"/>
      <c r="AN74" s="42"/>
      <c r="AO74" s="42"/>
      <c r="AP74" s="42"/>
    </row>
    <row r="75" spans="36:42" x14ac:dyDescent="0.25">
      <c r="AJ75" s="42"/>
      <c r="AK75" s="42"/>
      <c r="AL75" s="42"/>
      <c r="AM75" s="42"/>
      <c r="AN75" s="42"/>
      <c r="AO75" s="42"/>
      <c r="AP75" s="42"/>
    </row>
    <row r="76" spans="36:42" x14ac:dyDescent="0.25">
      <c r="AJ76" s="42"/>
      <c r="AK76" s="42"/>
      <c r="AL76" s="42"/>
      <c r="AM76" s="42"/>
      <c r="AN76" s="42"/>
      <c r="AO76" s="42"/>
      <c r="AP76" s="42"/>
    </row>
    <row r="77" spans="36:42" x14ac:dyDescent="0.25">
      <c r="AJ77" s="42"/>
      <c r="AK77" s="42"/>
      <c r="AL77" s="42"/>
      <c r="AM77" s="42"/>
      <c r="AN77" s="42"/>
      <c r="AO77" s="42"/>
      <c r="AP77" s="42"/>
    </row>
    <row r="78" spans="36:42" x14ac:dyDescent="0.25">
      <c r="AJ78" s="42"/>
      <c r="AK78" s="42"/>
      <c r="AL78" s="42"/>
      <c r="AM78" s="42"/>
      <c r="AN78" s="42"/>
      <c r="AO78" s="42"/>
      <c r="AP78" s="42"/>
    </row>
    <row r="79" spans="36:42" x14ac:dyDescent="0.25">
      <c r="AJ79" s="42"/>
      <c r="AK79" s="42"/>
      <c r="AL79" s="42"/>
      <c r="AM79" s="42"/>
      <c r="AN79" s="42"/>
      <c r="AO79" s="42"/>
      <c r="AP79" s="42"/>
    </row>
    <row r="80" spans="36:42" x14ac:dyDescent="0.25">
      <c r="AJ80" s="42"/>
      <c r="AK80" s="42"/>
      <c r="AL80" s="42"/>
      <c r="AM80" s="42"/>
      <c r="AN80" s="42"/>
      <c r="AO80" s="42"/>
      <c r="AP80" s="42"/>
    </row>
    <row r="81" spans="36:42" x14ac:dyDescent="0.25">
      <c r="AJ81" s="42"/>
      <c r="AK81" s="42"/>
      <c r="AL81" s="42"/>
      <c r="AM81" s="42"/>
      <c r="AN81" s="42"/>
      <c r="AO81" s="42"/>
      <c r="AP81" s="42"/>
    </row>
    <row r="82" spans="36:42" x14ac:dyDescent="0.25">
      <c r="AJ82" s="42"/>
      <c r="AK82" s="42"/>
      <c r="AL82" s="42"/>
      <c r="AM82" s="42"/>
      <c r="AN82" s="42"/>
      <c r="AO82" s="42"/>
      <c r="AP82" s="42"/>
    </row>
    <row r="83" spans="36:42" x14ac:dyDescent="0.25">
      <c r="AJ83" s="42"/>
      <c r="AK83" s="42"/>
      <c r="AL83" s="42"/>
      <c r="AM83" s="42"/>
      <c r="AN83" s="42"/>
      <c r="AO83" s="42"/>
      <c r="AP83" s="42"/>
    </row>
    <row r="84" spans="36:42" x14ac:dyDescent="0.25">
      <c r="AJ84" s="42"/>
      <c r="AK84" s="42"/>
      <c r="AL84" s="42"/>
      <c r="AM84" s="42"/>
      <c r="AN84" s="42"/>
      <c r="AO84" s="42"/>
      <c r="AP84" s="42"/>
    </row>
    <row r="85" spans="36:42" x14ac:dyDescent="0.25">
      <c r="AJ85" s="42"/>
      <c r="AK85" s="42"/>
      <c r="AL85" s="42"/>
      <c r="AM85" s="42"/>
      <c r="AN85" s="42"/>
      <c r="AO85" s="42"/>
      <c r="AP85" s="42"/>
    </row>
    <row r="86" spans="36:42" x14ac:dyDescent="0.25">
      <c r="AJ86" s="42"/>
      <c r="AK86" s="42"/>
      <c r="AL86" s="42"/>
      <c r="AM86" s="42"/>
      <c r="AN86" s="42"/>
      <c r="AO86" s="42"/>
      <c r="AP86" s="42"/>
    </row>
    <row r="87" spans="36:42" x14ac:dyDescent="0.25">
      <c r="AJ87" s="42"/>
      <c r="AK87" s="42"/>
      <c r="AL87" s="42"/>
      <c r="AM87" s="42"/>
      <c r="AN87" s="42"/>
      <c r="AO87" s="42"/>
      <c r="AP87" s="42"/>
    </row>
    <row r="88" spans="36:42" x14ac:dyDescent="0.25">
      <c r="AJ88" s="42"/>
      <c r="AK88" s="42"/>
      <c r="AL88" s="42"/>
      <c r="AM88" s="42"/>
      <c r="AN88" s="42"/>
      <c r="AO88" s="42"/>
      <c r="AP88" s="42"/>
    </row>
    <row r="89" spans="36:42" x14ac:dyDescent="0.25">
      <c r="AJ89" s="42"/>
      <c r="AK89" s="42"/>
      <c r="AL89" s="42"/>
      <c r="AM89" s="42"/>
      <c r="AN89" s="42"/>
      <c r="AO89" s="42"/>
      <c r="AP89" s="42"/>
    </row>
    <row r="90" spans="36:42" x14ac:dyDescent="0.25">
      <c r="AJ90" s="42"/>
      <c r="AK90" s="42"/>
      <c r="AL90" s="42"/>
      <c r="AM90" s="42"/>
      <c r="AN90" s="42"/>
      <c r="AO90" s="42"/>
      <c r="AP90" s="42"/>
    </row>
    <row r="91" spans="36:42" x14ac:dyDescent="0.25">
      <c r="AJ91" s="42"/>
      <c r="AK91" s="42"/>
      <c r="AL91" s="42"/>
      <c r="AM91" s="42"/>
      <c r="AN91" s="42"/>
      <c r="AO91" s="42"/>
      <c r="AP91" s="42"/>
    </row>
    <row r="92" spans="36:42" x14ac:dyDescent="0.25">
      <c r="AJ92" s="42"/>
      <c r="AK92" s="42"/>
      <c r="AL92" s="42"/>
      <c r="AM92" s="42"/>
      <c r="AN92" s="42"/>
      <c r="AO92" s="42"/>
      <c r="AP92" s="42"/>
    </row>
    <row r="93" spans="36:42" x14ac:dyDescent="0.25">
      <c r="AJ93" s="42"/>
      <c r="AK93" s="42"/>
      <c r="AL93" s="42"/>
      <c r="AM93" s="42"/>
      <c r="AN93" s="42"/>
      <c r="AO93" s="42"/>
      <c r="AP93" s="42"/>
    </row>
    <row r="94" spans="36:42" x14ac:dyDescent="0.25">
      <c r="AJ94" s="42"/>
      <c r="AK94" s="42"/>
      <c r="AL94" s="42"/>
      <c r="AM94" s="42"/>
      <c r="AN94" s="42"/>
      <c r="AO94" s="42"/>
      <c r="AP94" s="42"/>
    </row>
    <row r="95" spans="36:42" x14ac:dyDescent="0.25">
      <c r="AJ95" s="42"/>
      <c r="AK95" s="42"/>
      <c r="AL95" s="42"/>
      <c r="AM95" s="42"/>
      <c r="AN95" s="42"/>
      <c r="AO95" s="42"/>
      <c r="AP95" s="42"/>
    </row>
    <row r="96" spans="36:42" x14ac:dyDescent="0.25">
      <c r="AJ96" s="42"/>
      <c r="AK96" s="42"/>
      <c r="AL96" s="42"/>
      <c r="AM96" s="42"/>
      <c r="AN96" s="42"/>
      <c r="AO96" s="42"/>
      <c r="AP96" s="42"/>
    </row>
    <row r="97" spans="36:42" x14ac:dyDescent="0.25">
      <c r="AJ97" s="42"/>
      <c r="AK97" s="42"/>
      <c r="AL97" s="42"/>
      <c r="AM97" s="42"/>
      <c r="AN97" s="42"/>
      <c r="AO97" s="42"/>
      <c r="AP97" s="42"/>
    </row>
    <row r="98" spans="36:42" x14ac:dyDescent="0.25">
      <c r="AJ98" s="42"/>
      <c r="AK98" s="42"/>
      <c r="AL98" s="42"/>
      <c r="AM98" s="42"/>
      <c r="AN98" s="42"/>
      <c r="AO98" s="42"/>
      <c r="AP98" s="42"/>
    </row>
    <row r="99" spans="36:42" x14ac:dyDescent="0.25">
      <c r="AJ99" s="42"/>
      <c r="AK99" s="42"/>
      <c r="AL99" s="42"/>
      <c r="AM99" s="42"/>
      <c r="AN99" s="42"/>
      <c r="AO99" s="42"/>
      <c r="AP99" s="42"/>
    </row>
    <row r="100" spans="36:42" x14ac:dyDescent="0.25">
      <c r="AJ100" s="42"/>
      <c r="AK100" s="42"/>
      <c r="AL100" s="42"/>
      <c r="AM100" s="42"/>
      <c r="AN100" s="42"/>
      <c r="AO100" s="42"/>
      <c r="AP100" s="42"/>
    </row>
    <row r="101" spans="36:42" x14ac:dyDescent="0.25">
      <c r="AJ101" s="42"/>
      <c r="AK101" s="42"/>
      <c r="AL101" s="42"/>
      <c r="AM101" s="42"/>
      <c r="AN101" s="42"/>
      <c r="AO101" s="42"/>
      <c r="AP101" s="42"/>
    </row>
    <row r="102" spans="36:42" x14ac:dyDescent="0.25">
      <c r="AJ102" s="42"/>
      <c r="AK102" s="42"/>
      <c r="AL102" s="42"/>
      <c r="AM102" s="42"/>
      <c r="AN102" s="42"/>
      <c r="AO102" s="42"/>
      <c r="AP102" s="42"/>
    </row>
    <row r="103" spans="36:42" x14ac:dyDescent="0.25">
      <c r="AJ103" s="42"/>
      <c r="AK103" s="42"/>
      <c r="AL103" s="42"/>
      <c r="AM103" s="42"/>
      <c r="AN103" s="42"/>
      <c r="AO103" s="42"/>
      <c r="AP103" s="42"/>
    </row>
    <row r="104" spans="36:42" x14ac:dyDescent="0.25">
      <c r="AJ104" s="42"/>
      <c r="AK104" s="42"/>
      <c r="AL104" s="42"/>
      <c r="AM104" s="42"/>
      <c r="AN104" s="42"/>
      <c r="AO104" s="42"/>
      <c r="AP104" s="42"/>
    </row>
    <row r="105" spans="36:42" x14ac:dyDescent="0.25">
      <c r="AJ105" s="42"/>
      <c r="AK105" s="42"/>
      <c r="AL105" s="42"/>
      <c r="AM105" s="42"/>
      <c r="AN105" s="42"/>
      <c r="AO105" s="42"/>
      <c r="AP105" s="42"/>
    </row>
    <row r="106" spans="36:42" x14ac:dyDescent="0.25">
      <c r="AJ106" s="42"/>
      <c r="AK106" s="42"/>
      <c r="AL106" s="42"/>
      <c r="AM106" s="42"/>
      <c r="AN106" s="42"/>
      <c r="AO106" s="42"/>
      <c r="AP106" s="42"/>
    </row>
  </sheetData>
  <sheetProtection algorithmName="SHA-512" hashValue="4kApS8HVbrnJfKyyu6/s4LyjQg67FP5TBjwj+KzEiJAi1Ht5EjURHS6XVcyuiLS45CnxTwYFeWxu5KqXqt7qgg==" saltValue="IAz7XnCu6UN0f5YeRfWHnA==" spinCount="100000" sheet="1" objects="1" scenarios="1"/>
  <mergeCells count="12">
    <mergeCell ref="Z11:Z12"/>
    <mergeCell ref="A11:A12"/>
    <mergeCell ref="B11:B12"/>
    <mergeCell ref="E11:E12"/>
    <mergeCell ref="G11:G12"/>
    <mergeCell ref="I11:I12"/>
    <mergeCell ref="B45:W50"/>
    <mergeCell ref="B4:D4"/>
    <mergeCell ref="B5:D5"/>
    <mergeCell ref="B6:D6"/>
    <mergeCell ref="B7:D7"/>
    <mergeCell ref="M11:M12"/>
  </mergeCells>
  <dataValidations count="2">
    <dataValidation type="list" allowBlank="1" showInputMessage="1" showErrorMessage="1" sqref="I13:I42 G13:G42 M13:M42" xr:uid="{7B8567D4-EBDE-4D19-B058-B3D690ED4D85}">
      <formula1>INDIRECT(F13)</formula1>
    </dataValidation>
    <dataValidation type="list" allowBlank="1" showInputMessage="1" showErrorMessage="1" sqref="E13:E42" xr:uid="{C8227710-69AA-4A09-A0FF-02581BE4B85A}">
      <formula1>$AF$2:$AF$38</formula1>
    </dataValidation>
  </dataValidations>
  <pageMargins left="0.1" right="0.1" top="0.25" bottom="0.25" header="0.05" footer="0.05"/>
  <pageSetup scale="67" orientation="landscape" horizontalDpi="0" verticalDpi="0" r:id="rId1"/>
  <drawing r:id="rId2"/>
  <tableParts count="4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W m O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2 W m O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l p j l g o i k e 4 D g A A A B E A A A A T A B w A R m 9 y b X V s Y X M v U 2 V j d G l v b j E u b S C i G A A o o B Q A A A A A A A A A A A A A A A A A A A A A A A A A A A A r T k 0 u y c z P U w i G 0 I b W A F B L A Q I t A B Q A A g A I A N l p j l g O 3 B O / p A A A A P Y A A A A S A A A A A A A A A A A A A A A A A A A A A A B D b 2 5 m a W c v U G F j a 2 F n Z S 5 4 b W x Q S w E C L Q A U A A I A C A D Z a Y 5 Y D 8 r p q 6 Q A A A D p A A A A E w A A A A A A A A A A A A A A A A D w A A A A W 0 N v b n R l b n R f V H l w Z X N d L n h t b F B L A Q I t A B Q A A g A I A N l p j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Z p s + 8 l m N S r 2 3 n 7 j U 1 E t S A A A A A A I A A A A A A A N m A A D A A A A A E A A A A M 9 r N x K D O O I M U c 9 N C g r 4 X V 4 A A A A A B I A A A K A A A A A Q A A A A d U N c H w l r p T 4 0 w z u 4 m a Z A 3 V A A A A A A 8 9 T r w 9 k o r e 8 s s 1 b 9 D c F x f Z 5 L o M a e P E z / 1 5 Y N l 1 Q O A j e 0 z A S r w y e J x d N U 3 6 d b u V I l k 8 E B T r 8 e J L z Z d D l 6 1 P P r A 0 1 g I r 3 F E f x q S 6 m G M 1 5 Y N R Q A A A A x m J K B N r N T z 0 N j s y 2 R B B M N N V R S b Q = = < / D a t a M a s h u p > 
</file>

<file path=customXml/itemProps1.xml><?xml version="1.0" encoding="utf-8"?>
<ds:datastoreItem xmlns:ds="http://schemas.openxmlformats.org/officeDocument/2006/customXml" ds:itemID="{1C1BB1AF-9307-42C8-AC98-4E643A0E06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Door Price-Specs</vt:lpstr>
      <vt:lpstr>SALT</vt:lpstr>
      <vt:lpstr>STYLELITE</vt:lpstr>
      <vt:lpstr>MERINO</vt:lpstr>
      <vt:lpstr>FINSA</vt:lpstr>
      <vt:lpstr>STEVENSWOOD</vt:lpstr>
      <vt:lpstr>'Door Price-Specs'!Print_Area</vt:lpstr>
      <vt:lpstr>FINSA!Print_Area</vt:lpstr>
      <vt:lpstr>MERINO!Print_Area</vt:lpstr>
      <vt:lpstr>SALT!Print_Area</vt:lpstr>
      <vt:lpstr>STEVENSWOOD!Print_Area</vt:lpstr>
      <vt:lpstr>STYLELITE!Print_Area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Peterman</dc:creator>
  <cp:lastModifiedBy>Joey Bauman</cp:lastModifiedBy>
  <cp:lastPrinted>2024-05-01T20:01:01Z</cp:lastPrinted>
  <dcterms:created xsi:type="dcterms:W3CDTF">2024-04-12T02:26:47Z</dcterms:created>
  <dcterms:modified xsi:type="dcterms:W3CDTF">2024-06-03T16:29:50Z</dcterms:modified>
</cp:coreProperties>
</file>